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13035" activeTab="0"/>
  </bookViews>
  <sheets>
    <sheet name="Time Diff Calculation" sheetId="1" r:id="rId1"/>
    <sheet name="Time Diff Table" sheetId="2" r:id="rId2"/>
  </sheets>
  <definedNames/>
  <calcPr fullCalcOnLoad="1"/>
</workbook>
</file>

<file path=xl/sharedStrings.xml><?xml version="1.0" encoding="utf-8"?>
<sst xmlns="http://schemas.openxmlformats.org/spreadsheetml/2006/main" count="423" uniqueCount="60">
  <si>
    <t>Yacht</t>
  </si>
  <si>
    <t>H</t>
  </si>
  <si>
    <t>S</t>
  </si>
  <si>
    <t>M</t>
  </si>
  <si>
    <t>Finish Time</t>
  </si>
  <si>
    <t>:</t>
  </si>
  <si>
    <t>Starting Time:</t>
  </si>
  <si>
    <t>Time</t>
  </si>
  <si>
    <t>H:M:S</t>
  </si>
  <si>
    <t>Sail #</t>
  </si>
  <si>
    <t>TCC</t>
  </si>
  <si>
    <t>IRC</t>
  </si>
  <si>
    <t>All times entered in 24hr military time</t>
  </si>
  <si>
    <t>Elapsed</t>
  </si>
  <si>
    <t>Corrected</t>
  </si>
  <si>
    <t>Current Time</t>
  </si>
  <si>
    <t>Difference</t>
  </si>
  <si>
    <t>------&gt;</t>
  </si>
  <si>
    <t>Instructions:</t>
  </si>
  <si>
    <t xml:space="preserve">1. </t>
  </si>
  <si>
    <t xml:space="preserve">2. </t>
  </si>
  <si>
    <t xml:space="preserve">3. </t>
  </si>
  <si>
    <t xml:space="preserve">4. </t>
  </si>
  <si>
    <t>1 Min</t>
  </si>
  <si>
    <t>2 Min</t>
  </si>
  <si>
    <t>5Min</t>
  </si>
  <si>
    <t>10 Min</t>
  </si>
  <si>
    <t>20 Min</t>
  </si>
  <si>
    <t>30 Min</t>
  </si>
  <si>
    <t>45 Min</t>
  </si>
  <si>
    <t>15 Min</t>
  </si>
  <si>
    <t>60 min</t>
  </si>
  <si>
    <t>Only enter values in the gray cells!</t>
  </si>
  <si>
    <t xml:space="preserve">5. </t>
  </si>
  <si>
    <t>For Reference only! Not Official Times or Results!</t>
  </si>
  <si>
    <t xml:space="preserve">6. </t>
  </si>
  <si>
    <t>Until finish times are entered, table will calculate corrected times based on system/current time (Press F9)</t>
  </si>
  <si>
    <t>Enter your class in descending order by Rating (this will give you an ordered Time Difference Sheet)</t>
  </si>
  <si>
    <t>Press F9 (recalculate) at any time you want to see/update the corrected times.</t>
  </si>
  <si>
    <t>Enter Finish Times for individual boats and corrected times will be frozen becoming your race final corrected time</t>
  </si>
  <si>
    <t xml:space="preserve">7. </t>
  </si>
  <si>
    <t xml:space="preserve">8. </t>
  </si>
  <si>
    <t>IRC - Real Time Scoring and Time Difference Calculator</t>
  </si>
  <si>
    <t>NOTE: Times are approximate and to be used for reference only!</t>
  </si>
  <si>
    <t>IRC Time Difference Table</t>
  </si>
  <si>
    <t>Starting Date (dd/mm/yy)</t>
  </si>
  <si>
    <t>Starting Time (hh:mm:ss)</t>
  </si>
  <si>
    <t>D</t>
  </si>
  <si>
    <t>Now enter your class starting time (in red)</t>
  </si>
  <si>
    <t>Start by entering the current date (in red)</t>
  </si>
  <si>
    <t xml:space="preserve">9. </t>
  </si>
  <si>
    <t>Buoy / Distance Racing</t>
  </si>
  <si>
    <t>Boat B</t>
  </si>
  <si>
    <t>Boat C</t>
  </si>
  <si>
    <t>Your Boat</t>
  </si>
  <si>
    <t>Farr 65</t>
  </si>
  <si>
    <t>USA 12345</t>
  </si>
  <si>
    <t>Spreadsheet created by Luiz E. Kahl / Interactive Creations / Yacht Scoring</t>
  </si>
  <si>
    <t>Current</t>
  </si>
  <si>
    <t>Position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</si>
</sst>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[$-409]h:mm:ss\ AM/PM;@"/>
    <numFmt numFmtId="166" formatCode="#,##0.000"/>
    <numFmt numFmtId="167" formatCode="[h]:mm:ss;@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h:mm:ss\ AM/PM"/>
    <numFmt numFmtId="174" formatCode="h:mm:ss;@"/>
  </numFmts>
  <fonts count="5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166" fontId="5" fillId="0" borderId="0" xfId="0" applyNumberFormat="1" applyFont="1" applyAlignment="1" applyProtection="1">
      <alignment horizontal="center" vertical="center"/>
      <protection locked="0"/>
    </xf>
    <xf numFmtId="1" fontId="5" fillId="33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66" fontId="5" fillId="0" borderId="0" xfId="0" applyNumberFormat="1" applyFont="1" applyBorder="1" applyAlignment="1" applyProtection="1">
      <alignment horizontal="center" vertical="center"/>
      <protection locked="0"/>
    </xf>
    <xf numFmtId="1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left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34" borderId="13" xfId="0" applyFill="1" applyBorder="1" applyAlignment="1">
      <alignment horizontal="right" vertical="center"/>
    </xf>
    <xf numFmtId="1" fontId="0" fillId="34" borderId="16" xfId="0" applyNumberFormat="1" applyFill="1" applyBorder="1" applyAlignment="1">
      <alignment horizontal="left" vertical="center"/>
    </xf>
    <xf numFmtId="0" fontId="0" fillId="34" borderId="15" xfId="0" applyFill="1" applyBorder="1" applyAlignment="1">
      <alignment horizontal="right" vertical="center"/>
    </xf>
    <xf numFmtId="1" fontId="0" fillId="34" borderId="17" xfId="0" applyNumberFormat="1" applyFill="1" applyBorder="1" applyAlignment="1">
      <alignment horizontal="left" vertical="center"/>
    </xf>
    <xf numFmtId="0" fontId="0" fillId="34" borderId="13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13" fillId="34" borderId="18" xfId="0" applyFont="1" applyFill="1" applyBorder="1" applyAlignment="1" quotePrefix="1">
      <alignment horizontal="center" vertical="center"/>
    </xf>
    <xf numFmtId="0" fontId="13" fillId="34" borderId="19" xfId="0" applyFont="1" applyFill="1" applyBorder="1" applyAlignment="1" quotePrefix="1">
      <alignment horizontal="center" vertical="center"/>
    </xf>
    <xf numFmtId="0" fontId="5" fillId="0" borderId="18" xfId="0" applyFont="1" applyBorder="1" applyAlignment="1">
      <alignment horizontal="left" vertical="center"/>
    </xf>
    <xf numFmtId="168" fontId="5" fillId="0" borderId="20" xfId="0" applyNumberFormat="1" applyFont="1" applyBorder="1" applyAlignment="1">
      <alignment horizontal="center" vertical="center"/>
    </xf>
    <xf numFmtId="168" fontId="5" fillId="0" borderId="21" xfId="0" applyNumberFormat="1" applyFont="1" applyBorder="1" applyAlignment="1">
      <alignment horizontal="center" vertical="center"/>
    </xf>
    <xf numFmtId="0" fontId="0" fillId="34" borderId="20" xfId="0" applyFill="1" applyBorder="1" applyAlignment="1">
      <alignment horizontal="right" vertical="center"/>
    </xf>
    <xf numFmtId="0" fontId="13" fillId="34" borderId="10" xfId="0" applyFont="1" applyFill="1" applyBorder="1" applyAlignment="1" quotePrefix="1">
      <alignment horizontal="center" vertical="center"/>
    </xf>
    <xf numFmtId="1" fontId="0" fillId="34" borderId="22" xfId="0" applyNumberFormat="1" applyFill="1" applyBorder="1" applyAlignment="1">
      <alignment horizontal="left" vertical="center"/>
    </xf>
    <xf numFmtId="0" fontId="0" fillId="34" borderId="20" xfId="0" applyFill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168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65" fontId="3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 quotePrefix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1" fontId="1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 quotePrefix="1">
      <alignment horizontal="center"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5" fillId="0" borderId="0" xfId="0" applyNumberFormat="1" applyFont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5" fillId="0" borderId="23" xfId="0" applyNumberFormat="1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vertical="center"/>
      <protection/>
    </xf>
    <xf numFmtId="166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67" fontId="3" fillId="0" borderId="10" xfId="0" applyNumberFormat="1" applyFont="1" applyBorder="1" applyAlignment="1" applyProtection="1">
      <alignment horizontal="center" vertical="center"/>
      <protection/>
    </xf>
    <xf numFmtId="167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167" fontId="3" fillId="0" borderId="0" xfId="0" applyNumberFormat="1" applyFont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vertical="center" wrapText="1"/>
      <protection/>
    </xf>
    <xf numFmtId="166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right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vertical="center"/>
      <protection/>
    </xf>
    <xf numFmtId="167" fontId="3" fillId="0" borderId="23" xfId="0" applyNumberFormat="1" applyFont="1" applyBorder="1" applyAlignment="1" applyProtection="1">
      <alignment horizontal="center" vertical="center"/>
      <protection/>
    </xf>
    <xf numFmtId="167" fontId="3" fillId="0" borderId="23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Alignment="1" applyProtection="1">
      <alignment vertical="center"/>
      <protection/>
    </xf>
    <xf numFmtId="167" fontId="5" fillId="0" borderId="0" xfId="0" applyNumberFormat="1" applyFont="1" applyAlignment="1" applyProtection="1">
      <alignment horizontal="center" vertical="center"/>
      <protection/>
    </xf>
    <xf numFmtId="167" fontId="5" fillId="0" borderId="0" xfId="0" applyNumberFormat="1" applyFont="1" applyBorder="1" applyAlignment="1" applyProtection="1">
      <alignment horizontal="center" vertical="center"/>
      <protection/>
    </xf>
    <xf numFmtId="167" fontId="5" fillId="0" borderId="0" xfId="0" applyNumberFormat="1" applyFont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167" fontId="5" fillId="0" borderId="10" xfId="0" applyNumberFormat="1" applyFont="1" applyBorder="1" applyAlignment="1" applyProtection="1">
      <alignment horizontal="center" vertical="center"/>
      <protection/>
    </xf>
    <xf numFmtId="167" fontId="5" fillId="0" borderId="10" xfId="0" applyNumberFormat="1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167" fontId="16" fillId="0" borderId="0" xfId="0" applyNumberFormat="1" applyFont="1" applyAlignment="1" applyProtection="1">
      <alignment horizontal="center" vertical="center"/>
      <protection/>
    </xf>
    <xf numFmtId="167" fontId="1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right" vertical="center"/>
      <protection/>
    </xf>
    <xf numFmtId="0" fontId="16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174" fontId="3" fillId="0" borderId="0" xfId="0" applyNumberFormat="1" applyFont="1" applyAlignment="1" applyProtection="1">
      <alignment horizontal="center" vertical="center"/>
      <protection/>
    </xf>
    <xf numFmtId="174" fontId="0" fillId="0" borderId="0" xfId="0" applyNumberForma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65" fontId="1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yachtscoring.com/index.cfm" TargetMode="External" /><Relationship Id="rId3" Type="http://schemas.openxmlformats.org/officeDocument/2006/relationships/hyperlink" Target="http://www.yachtscoring.com/index.cf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yachtscoring.com/" TargetMode="External" /><Relationship Id="rId3" Type="http://schemas.openxmlformats.org/officeDocument/2006/relationships/hyperlink" Target="http://www.yachtscoring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914400</xdr:colOff>
      <xdr:row>36</xdr:row>
      <xdr:rowOff>0</xdr:rowOff>
    </xdr:from>
    <xdr:to>
      <xdr:col>23</xdr:col>
      <xdr:colOff>0</xdr:colOff>
      <xdr:row>38</xdr:row>
      <xdr:rowOff>28575</xdr:rowOff>
    </xdr:to>
    <xdr:pic>
      <xdr:nvPicPr>
        <xdr:cNvPr id="1" name="Picture 1" descr="logo_yacht_scoring_sma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8220075"/>
          <a:ext cx="1914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133350</xdr:colOff>
      <xdr:row>30</xdr:row>
      <xdr:rowOff>0</xdr:rowOff>
    </xdr:from>
    <xdr:to>
      <xdr:col>32</xdr:col>
      <xdr:colOff>304800</xdr:colOff>
      <xdr:row>32</xdr:row>
      <xdr:rowOff>133350</xdr:rowOff>
    </xdr:to>
    <xdr:pic>
      <xdr:nvPicPr>
        <xdr:cNvPr id="1" name="Picture 3" descr="logo_yacht_scoring_sma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7267575"/>
          <a:ext cx="1914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80" zoomScaleNormal="80" zoomScalePageLayoutView="0" workbookViewId="0" topLeftCell="A1">
      <selection activeCell="C9" sqref="C9"/>
    </sheetView>
  </sheetViews>
  <sheetFormatPr defaultColWidth="9.140625" defaultRowHeight="12.75"/>
  <cols>
    <col min="1" max="1" width="5.8515625" style="49" customWidth="1"/>
    <col min="2" max="2" width="16.7109375" style="49" customWidth="1"/>
    <col min="3" max="3" width="30.7109375" style="49" customWidth="1"/>
    <col min="4" max="4" width="18.7109375" style="49" customWidth="1"/>
    <col min="5" max="5" width="9.140625" style="49" customWidth="1"/>
    <col min="6" max="6" width="5.7109375" style="49" customWidth="1"/>
    <col min="7" max="7" width="4.7109375" style="49" customWidth="1"/>
    <col min="8" max="8" width="1.7109375" style="49" customWidth="1"/>
    <col min="9" max="9" width="4.7109375" style="49" customWidth="1"/>
    <col min="10" max="10" width="1.7109375" style="49" customWidth="1"/>
    <col min="11" max="11" width="6.7109375" style="49" customWidth="1"/>
    <col min="12" max="12" width="9.140625" style="49" customWidth="1"/>
    <col min="13" max="13" width="3.7109375" style="49" customWidth="1"/>
    <col min="14" max="14" width="1.7109375" style="49" customWidth="1"/>
    <col min="15" max="15" width="3.7109375" style="49" customWidth="1"/>
    <col min="16" max="16" width="1.7109375" style="49" customWidth="1"/>
    <col min="17" max="17" width="3.7109375" style="49" customWidth="1"/>
    <col min="18" max="18" width="1.7109375" style="49" customWidth="1"/>
    <col min="19" max="19" width="3.7109375" style="49" customWidth="1"/>
    <col min="20" max="20" width="9.140625" style="49" customWidth="1"/>
    <col min="21" max="23" width="14.140625" style="49" customWidth="1"/>
    <col min="24" max="24" width="12.00390625" style="129" customWidth="1"/>
    <col min="25" max="16384" width="9.140625" style="49" customWidth="1"/>
  </cols>
  <sheetData>
    <row r="1" spans="1:23" ht="15">
      <c r="A1" s="136">
        <f ca="1">NOW()</f>
        <v>42313.494222800924</v>
      </c>
      <c r="B1" s="137"/>
      <c r="C1" s="138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48"/>
    </row>
    <row r="2" spans="1:23" ht="20.25">
      <c r="A2" s="140">
        <f ca="1">NOW()</f>
        <v>42313.494222800924</v>
      </c>
      <c r="B2" s="141"/>
      <c r="C2" s="142" t="s">
        <v>42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48"/>
    </row>
    <row r="3" spans="1:23" ht="20.25">
      <c r="A3" s="50"/>
      <c r="B3" s="46"/>
      <c r="C3" s="142" t="s">
        <v>51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48"/>
    </row>
    <row r="4" spans="1:24" ht="15.75" thickBot="1">
      <c r="A4" s="51"/>
      <c r="B4" s="52"/>
      <c r="C4" s="134" t="s">
        <v>34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48"/>
      <c r="X4" s="48"/>
    </row>
    <row r="5" spans="1:24" ht="18" customHeight="1">
      <c r="A5" s="53"/>
      <c r="B5" s="54"/>
      <c r="C5" s="55" t="s">
        <v>45</v>
      </c>
      <c r="D5" s="56" t="s">
        <v>17</v>
      </c>
      <c r="E5" s="55"/>
      <c r="F5" s="55"/>
      <c r="G5" s="1">
        <v>2</v>
      </c>
      <c r="H5" s="55"/>
      <c r="I5" s="1">
        <v>11</v>
      </c>
      <c r="J5" s="55"/>
      <c r="K5" s="2">
        <v>2015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7"/>
      <c r="X5" s="57"/>
    </row>
    <row r="6" spans="1:23" ht="18" customHeight="1">
      <c r="A6" s="51"/>
      <c r="B6" s="52"/>
      <c r="C6" s="58" t="s">
        <v>46</v>
      </c>
      <c r="D6" s="59" t="s">
        <v>17</v>
      </c>
      <c r="E6" s="60"/>
      <c r="F6" s="60"/>
      <c r="G6" s="3">
        <v>20</v>
      </c>
      <c r="H6" s="61" t="s">
        <v>5</v>
      </c>
      <c r="I6" s="3">
        <v>20</v>
      </c>
      <c r="J6" s="61" t="s">
        <v>5</v>
      </c>
      <c r="K6" s="3">
        <v>0</v>
      </c>
      <c r="L6" s="62"/>
      <c r="M6" s="63"/>
      <c r="N6" s="62"/>
      <c r="O6" s="64"/>
      <c r="P6" s="62"/>
      <c r="Q6" s="64"/>
      <c r="R6" s="62"/>
      <c r="S6" s="64"/>
      <c r="T6" s="62"/>
      <c r="U6" s="62"/>
      <c r="V6" s="62"/>
      <c r="W6" s="65"/>
    </row>
    <row r="7" spans="1:23" ht="18" customHeight="1" thickBot="1">
      <c r="A7" s="66"/>
      <c r="B7" s="67"/>
      <c r="C7" s="68" t="s">
        <v>15</v>
      </c>
      <c r="D7" s="69" t="s">
        <v>17</v>
      </c>
      <c r="E7" s="70"/>
      <c r="F7" s="70"/>
      <c r="G7" s="71">
        <f ca="1">HOUR(NOW())</f>
        <v>11</v>
      </c>
      <c r="H7" s="72" t="s">
        <v>5</v>
      </c>
      <c r="I7" s="71">
        <f ca="1">MINUTE(NOW())</f>
        <v>51</v>
      </c>
      <c r="J7" s="72" t="s">
        <v>5</v>
      </c>
      <c r="K7" s="71">
        <f ca="1">SECOND(NOW())</f>
        <v>41</v>
      </c>
      <c r="L7" s="70"/>
      <c r="M7" s="73"/>
      <c r="N7" s="70"/>
      <c r="O7" s="71"/>
      <c r="P7" s="70"/>
      <c r="Q7" s="71"/>
      <c r="R7" s="70"/>
      <c r="S7" s="71"/>
      <c r="T7" s="70"/>
      <c r="U7" s="70"/>
      <c r="V7" s="70"/>
      <c r="W7" s="74"/>
    </row>
    <row r="8" spans="1:24" ht="18" customHeight="1">
      <c r="A8" s="75"/>
      <c r="B8" s="76"/>
      <c r="C8" s="77"/>
      <c r="D8" s="53"/>
      <c r="E8" s="78"/>
      <c r="F8" s="79"/>
      <c r="G8" s="53"/>
      <c r="H8" s="79"/>
      <c r="I8" s="53"/>
      <c r="J8" s="79"/>
      <c r="K8" s="53"/>
      <c r="L8" s="79"/>
      <c r="M8" s="53"/>
      <c r="N8" s="79"/>
      <c r="O8" s="53"/>
      <c r="P8" s="79"/>
      <c r="Q8" s="53"/>
      <c r="R8" s="79"/>
      <c r="S8" s="53"/>
      <c r="T8" s="79"/>
      <c r="U8" s="80" t="s">
        <v>13</v>
      </c>
      <c r="V8" s="80" t="s">
        <v>14</v>
      </c>
      <c r="W8" s="81"/>
      <c r="X8" s="131"/>
    </row>
    <row r="9" spans="1:24" ht="18" customHeight="1">
      <c r="A9" s="51"/>
      <c r="B9" s="52"/>
      <c r="C9" s="82"/>
      <c r="D9" s="83"/>
      <c r="E9" s="82" t="s">
        <v>11</v>
      </c>
      <c r="F9" s="84"/>
      <c r="G9" s="85"/>
      <c r="H9" s="84"/>
      <c r="I9" s="86" t="s">
        <v>6</v>
      </c>
      <c r="J9" s="84"/>
      <c r="K9" s="85"/>
      <c r="L9" s="84"/>
      <c r="M9" s="85"/>
      <c r="N9" s="84"/>
      <c r="O9" s="135" t="s">
        <v>4</v>
      </c>
      <c r="P9" s="135"/>
      <c r="Q9" s="135"/>
      <c r="R9" s="135"/>
      <c r="S9" s="135"/>
      <c r="T9" s="87"/>
      <c r="U9" s="88" t="s">
        <v>7</v>
      </c>
      <c r="V9" s="88" t="s">
        <v>7</v>
      </c>
      <c r="W9" s="81" t="s">
        <v>7</v>
      </c>
      <c r="X9" s="132" t="s">
        <v>58</v>
      </c>
    </row>
    <row r="10" spans="1:24" ht="18" customHeight="1" thickBot="1">
      <c r="A10" s="89"/>
      <c r="B10" s="90" t="s">
        <v>9</v>
      </c>
      <c r="C10" s="91" t="s">
        <v>0</v>
      </c>
      <c r="D10" s="89"/>
      <c r="E10" s="92" t="s">
        <v>10</v>
      </c>
      <c r="F10" s="93"/>
      <c r="G10" s="94" t="s">
        <v>1</v>
      </c>
      <c r="H10" s="94"/>
      <c r="I10" s="94" t="s">
        <v>3</v>
      </c>
      <c r="J10" s="94"/>
      <c r="K10" s="94" t="s">
        <v>2</v>
      </c>
      <c r="L10" s="93"/>
      <c r="M10" s="89" t="s">
        <v>47</v>
      </c>
      <c r="N10" s="93"/>
      <c r="O10" s="94" t="s">
        <v>1</v>
      </c>
      <c r="P10" s="94"/>
      <c r="Q10" s="94" t="s">
        <v>3</v>
      </c>
      <c r="R10" s="94"/>
      <c r="S10" s="94" t="s">
        <v>2</v>
      </c>
      <c r="T10" s="95"/>
      <c r="U10" s="96" t="s">
        <v>8</v>
      </c>
      <c r="V10" s="96" t="s">
        <v>8</v>
      </c>
      <c r="W10" s="97" t="s">
        <v>16</v>
      </c>
      <c r="X10" s="133" t="s">
        <v>59</v>
      </c>
    </row>
    <row r="11" spans="1:24" ht="18" customHeight="1">
      <c r="A11" s="98">
        <v>1</v>
      </c>
      <c r="B11" s="4" t="s">
        <v>56</v>
      </c>
      <c r="C11" s="5" t="s">
        <v>54</v>
      </c>
      <c r="D11" s="4" t="s">
        <v>55</v>
      </c>
      <c r="E11" s="6">
        <v>1.321</v>
      </c>
      <c r="F11" s="101"/>
      <c r="G11" s="72">
        <f>+G$6</f>
        <v>20</v>
      </c>
      <c r="H11" s="72" t="s">
        <v>5</v>
      </c>
      <c r="I11" s="72">
        <f>+I$6</f>
        <v>20</v>
      </c>
      <c r="J11" s="72" t="s">
        <v>5</v>
      </c>
      <c r="K11" s="72">
        <f>+K$6</f>
        <v>0</v>
      </c>
      <c r="L11" s="102"/>
      <c r="M11" s="103">
        <f ca="1">IF(E11&lt;&gt;"",DATE(YEAR(NOW()),MONTH(NOW()),DAY(NOW()))-DATE($K$5,$I$5,$G$5),"")</f>
        <v>3</v>
      </c>
      <c r="N11" s="72" t="s">
        <v>5</v>
      </c>
      <c r="O11" s="7"/>
      <c r="P11" s="72" t="s">
        <v>5</v>
      </c>
      <c r="Q11" s="7"/>
      <c r="R11" s="72" t="s">
        <v>5</v>
      </c>
      <c r="S11" s="7"/>
      <c r="T11" s="104"/>
      <c r="U11" s="105">
        <f ca="1">IF(E11&lt;&gt;"",IF(O11&lt;&gt;"",TIME(O11,Q11,S11)+M11-TIME(G11,I11,K11),TIME(HOUR(NOW()),MINUTE(NOW()),SECOND(NOW()))+M11-TIME(G11,I11,K11)),"")</f>
        <v>2.6470023148148147</v>
      </c>
      <c r="V11" s="106">
        <f ca="1">IF(E11&lt;&gt;"",IF(O11&lt;&gt;"",(TIME(O11,Q11,S11)+M11-TIME(G11,I11,K11))*E11,((TIME(HOUR(NOW()),MINUTE(NOW()),SECOND(NOW())))+M11-TIME(G11,I11,K11))*E11),"")</f>
        <v>3.4966900578703703</v>
      </c>
      <c r="W11" s="107">
        <f>IF(V11&lt;&gt;"",V11-SMALL($V$11:$V$35,1),"")</f>
        <v>0.555870486111111</v>
      </c>
      <c r="X11" s="130">
        <f>IF(V11&lt;&gt;"",RANK(V11,$V$11:$V$35,1),"")</f>
        <v>3</v>
      </c>
    </row>
    <row r="12" spans="1:24" ht="18" customHeight="1">
      <c r="A12" s="98">
        <v>2</v>
      </c>
      <c r="B12" s="4"/>
      <c r="C12" s="5" t="s">
        <v>52</v>
      </c>
      <c r="D12" s="4"/>
      <c r="E12" s="6">
        <v>1.111</v>
      </c>
      <c r="F12" s="101"/>
      <c r="G12" s="72">
        <f aca="true" t="shared" si="0" ref="G12:G35">+G$6</f>
        <v>20</v>
      </c>
      <c r="H12" s="72" t="s">
        <v>5</v>
      </c>
      <c r="I12" s="72">
        <f aca="true" t="shared" si="1" ref="I12:I35">+I$6</f>
        <v>20</v>
      </c>
      <c r="J12" s="72" t="s">
        <v>5</v>
      </c>
      <c r="K12" s="72">
        <f aca="true" t="shared" si="2" ref="K12:K35">+K$6</f>
        <v>0</v>
      </c>
      <c r="L12" s="102"/>
      <c r="M12" s="103">
        <f aca="true" ca="1" t="shared" si="3" ref="M12:M35">IF(E12&lt;&gt;"",DATE(YEAR(NOW()),MONTH(NOW()),DAY(NOW()))-DATE($K$5,$I$5,$G$5),"")</f>
        <v>3</v>
      </c>
      <c r="N12" s="72" t="s">
        <v>5</v>
      </c>
      <c r="O12" s="7"/>
      <c r="P12" s="72" t="s">
        <v>5</v>
      </c>
      <c r="Q12" s="7"/>
      <c r="R12" s="72" t="s">
        <v>5</v>
      </c>
      <c r="S12" s="7"/>
      <c r="T12" s="104"/>
      <c r="U12" s="105">
        <f aca="true" ca="1" t="shared" si="4" ref="U12:U35">IF(E12&lt;&gt;"",IF(O12&lt;&gt;"",TIME(O12,Q12,S12)+M12-TIME(G12,I12,K12),TIME(HOUR(NOW()),MINUTE(NOW()),SECOND(NOW()))+M12-TIME(G12,I12,K12)),"")</f>
        <v>2.6470023148148147</v>
      </c>
      <c r="V12" s="106">
        <f aca="true" ca="1" t="shared" si="5" ref="V12:V35">IF(E12&lt;&gt;"",IF(O12&lt;&gt;"",(TIME(O12,Q12,S12)+M12-TIME(G12,I12,K12))*E12,((TIME(HOUR(NOW()),MINUTE(NOW()),SECOND(NOW())))+M12-TIME(G12,I12,K12))*E12),"")</f>
        <v>2.9408195717592593</v>
      </c>
      <c r="W12" s="107">
        <f aca="true" t="shared" si="6" ref="W12:W35">IF(V12&lt;&gt;"",V12-SMALL($V$11:$V$35,1),"")</f>
        <v>0</v>
      </c>
      <c r="X12" s="130">
        <f aca="true" t="shared" si="7" ref="X12:X35">IF(V12&lt;&gt;"",RANK(V12,$V$11:$V$35,1),"")</f>
        <v>1</v>
      </c>
    </row>
    <row r="13" spans="1:24" ht="18" customHeight="1">
      <c r="A13" s="98">
        <v>3</v>
      </c>
      <c r="B13" s="4"/>
      <c r="C13" s="5" t="s">
        <v>53</v>
      </c>
      <c r="D13" s="4"/>
      <c r="E13" s="6">
        <v>1.235</v>
      </c>
      <c r="F13" s="101"/>
      <c r="G13" s="72">
        <f t="shared" si="0"/>
        <v>20</v>
      </c>
      <c r="H13" s="72" t="s">
        <v>5</v>
      </c>
      <c r="I13" s="72">
        <f t="shared" si="1"/>
        <v>20</v>
      </c>
      <c r="J13" s="72" t="s">
        <v>5</v>
      </c>
      <c r="K13" s="72">
        <f t="shared" si="2"/>
        <v>0</v>
      </c>
      <c r="L13" s="102"/>
      <c r="M13" s="103">
        <f ca="1" t="shared" si="3"/>
        <v>3</v>
      </c>
      <c r="N13" s="72" t="s">
        <v>5</v>
      </c>
      <c r="O13" s="7"/>
      <c r="P13" s="72" t="s">
        <v>5</v>
      </c>
      <c r="Q13" s="7"/>
      <c r="R13" s="72" t="s">
        <v>5</v>
      </c>
      <c r="S13" s="7"/>
      <c r="T13" s="104"/>
      <c r="U13" s="105">
        <f ca="1" t="shared" si="4"/>
        <v>2.6470023148148147</v>
      </c>
      <c r="V13" s="106">
        <f ca="1" t="shared" si="5"/>
        <v>3.2690478587962963</v>
      </c>
      <c r="W13" s="107">
        <f t="shared" si="6"/>
        <v>0.328228287037037</v>
      </c>
      <c r="X13" s="130">
        <f t="shared" si="7"/>
        <v>2</v>
      </c>
    </row>
    <row r="14" spans="1:24" ht="18" customHeight="1">
      <c r="A14" s="98">
        <v>4</v>
      </c>
      <c r="B14" s="4"/>
      <c r="C14" s="5"/>
      <c r="D14" s="4"/>
      <c r="E14" s="6"/>
      <c r="F14" s="101"/>
      <c r="G14" s="72">
        <f t="shared" si="0"/>
        <v>20</v>
      </c>
      <c r="H14" s="72" t="s">
        <v>5</v>
      </c>
      <c r="I14" s="72">
        <f t="shared" si="1"/>
        <v>20</v>
      </c>
      <c r="J14" s="72" t="s">
        <v>5</v>
      </c>
      <c r="K14" s="72">
        <f t="shared" si="2"/>
        <v>0</v>
      </c>
      <c r="L14" s="102"/>
      <c r="M14" s="103">
        <f ca="1" t="shared" si="3"/>
      </c>
      <c r="N14" s="72" t="s">
        <v>5</v>
      </c>
      <c r="O14" s="7"/>
      <c r="P14" s="72" t="s">
        <v>5</v>
      </c>
      <c r="Q14" s="7"/>
      <c r="R14" s="72" t="s">
        <v>5</v>
      </c>
      <c r="S14" s="7"/>
      <c r="T14" s="104"/>
      <c r="U14" s="105">
        <f ca="1" t="shared" si="4"/>
      </c>
      <c r="V14" s="106">
        <f ca="1" t="shared" si="5"/>
      </c>
      <c r="W14" s="107">
        <f t="shared" si="6"/>
      </c>
      <c r="X14" s="130">
        <f t="shared" si="7"/>
      </c>
    </row>
    <row r="15" spans="1:24" ht="18" customHeight="1">
      <c r="A15" s="98">
        <v>5</v>
      </c>
      <c r="B15" s="4"/>
      <c r="C15" s="5"/>
      <c r="D15" s="4"/>
      <c r="E15" s="6"/>
      <c r="F15" s="101"/>
      <c r="G15" s="72">
        <f t="shared" si="0"/>
        <v>20</v>
      </c>
      <c r="H15" s="72" t="s">
        <v>5</v>
      </c>
      <c r="I15" s="72">
        <f t="shared" si="1"/>
        <v>20</v>
      </c>
      <c r="J15" s="72" t="s">
        <v>5</v>
      </c>
      <c r="K15" s="72">
        <f t="shared" si="2"/>
        <v>0</v>
      </c>
      <c r="L15" s="102"/>
      <c r="M15" s="103">
        <f ca="1" t="shared" si="3"/>
      </c>
      <c r="N15" s="72" t="s">
        <v>5</v>
      </c>
      <c r="O15" s="7"/>
      <c r="P15" s="72" t="s">
        <v>5</v>
      </c>
      <c r="Q15" s="7"/>
      <c r="R15" s="72" t="s">
        <v>5</v>
      </c>
      <c r="S15" s="7"/>
      <c r="T15" s="104"/>
      <c r="U15" s="105">
        <f ca="1" t="shared" si="4"/>
      </c>
      <c r="V15" s="106">
        <f ca="1" t="shared" si="5"/>
      </c>
      <c r="W15" s="107">
        <f t="shared" si="6"/>
      </c>
      <c r="X15" s="130">
        <f t="shared" si="7"/>
      </c>
    </row>
    <row r="16" spans="1:24" ht="18" customHeight="1">
      <c r="A16" s="98">
        <v>6</v>
      </c>
      <c r="B16" s="4"/>
      <c r="C16" s="5"/>
      <c r="D16" s="4"/>
      <c r="E16" s="6"/>
      <c r="F16" s="101"/>
      <c r="G16" s="72">
        <f t="shared" si="0"/>
        <v>20</v>
      </c>
      <c r="H16" s="72" t="s">
        <v>5</v>
      </c>
      <c r="I16" s="72">
        <f t="shared" si="1"/>
        <v>20</v>
      </c>
      <c r="J16" s="72" t="s">
        <v>5</v>
      </c>
      <c r="K16" s="72">
        <f t="shared" si="2"/>
        <v>0</v>
      </c>
      <c r="L16" s="102"/>
      <c r="M16" s="103">
        <f ca="1" t="shared" si="3"/>
      </c>
      <c r="N16" s="72" t="s">
        <v>5</v>
      </c>
      <c r="O16" s="7"/>
      <c r="P16" s="72" t="s">
        <v>5</v>
      </c>
      <c r="Q16" s="7"/>
      <c r="R16" s="72" t="s">
        <v>5</v>
      </c>
      <c r="S16" s="7"/>
      <c r="T16" s="104"/>
      <c r="U16" s="105">
        <f ca="1" t="shared" si="4"/>
      </c>
      <c r="V16" s="106">
        <f ca="1" t="shared" si="5"/>
      </c>
      <c r="W16" s="107">
        <f t="shared" si="6"/>
      </c>
      <c r="X16" s="130">
        <f t="shared" si="7"/>
      </c>
    </row>
    <row r="17" spans="1:24" ht="18" customHeight="1">
      <c r="A17" s="98">
        <v>7</v>
      </c>
      <c r="B17" s="4"/>
      <c r="C17" s="5"/>
      <c r="D17" s="4"/>
      <c r="E17" s="6"/>
      <c r="F17" s="101"/>
      <c r="G17" s="72">
        <f t="shared" si="0"/>
        <v>20</v>
      </c>
      <c r="H17" s="72" t="s">
        <v>5</v>
      </c>
      <c r="I17" s="72">
        <f t="shared" si="1"/>
        <v>20</v>
      </c>
      <c r="J17" s="72" t="s">
        <v>5</v>
      </c>
      <c r="K17" s="72">
        <f t="shared" si="2"/>
        <v>0</v>
      </c>
      <c r="L17" s="102"/>
      <c r="M17" s="103">
        <f ca="1" t="shared" si="3"/>
      </c>
      <c r="N17" s="72" t="s">
        <v>5</v>
      </c>
      <c r="O17" s="7"/>
      <c r="P17" s="72" t="s">
        <v>5</v>
      </c>
      <c r="Q17" s="7"/>
      <c r="R17" s="72" t="s">
        <v>5</v>
      </c>
      <c r="S17" s="7"/>
      <c r="T17" s="104"/>
      <c r="U17" s="105">
        <f ca="1" t="shared" si="4"/>
      </c>
      <c r="V17" s="106">
        <f ca="1" t="shared" si="5"/>
      </c>
      <c r="W17" s="107">
        <f t="shared" si="6"/>
      </c>
      <c r="X17" s="130">
        <f t="shared" si="7"/>
      </c>
    </row>
    <row r="18" spans="1:24" ht="18" customHeight="1">
      <c r="A18" s="51">
        <v>8</v>
      </c>
      <c r="B18" s="8"/>
      <c r="C18" s="9"/>
      <c r="D18" s="8"/>
      <c r="E18" s="6"/>
      <c r="F18" s="101"/>
      <c r="G18" s="72">
        <f t="shared" si="0"/>
        <v>20</v>
      </c>
      <c r="H18" s="72" t="s">
        <v>5</v>
      </c>
      <c r="I18" s="72">
        <f t="shared" si="1"/>
        <v>20</v>
      </c>
      <c r="J18" s="72" t="s">
        <v>5</v>
      </c>
      <c r="K18" s="72">
        <f t="shared" si="2"/>
        <v>0</v>
      </c>
      <c r="L18" s="102"/>
      <c r="M18" s="103">
        <f ca="1" t="shared" si="3"/>
      </c>
      <c r="N18" s="108" t="s">
        <v>5</v>
      </c>
      <c r="O18" s="11"/>
      <c r="P18" s="108" t="s">
        <v>5</v>
      </c>
      <c r="Q18" s="11"/>
      <c r="R18" s="108" t="s">
        <v>5</v>
      </c>
      <c r="S18" s="11"/>
      <c r="T18" s="109"/>
      <c r="U18" s="105">
        <f ca="1" t="shared" si="4"/>
      </c>
      <c r="V18" s="106">
        <f ca="1" t="shared" si="5"/>
      </c>
      <c r="W18" s="107">
        <f t="shared" si="6"/>
      </c>
      <c r="X18" s="130">
        <f t="shared" si="7"/>
      </c>
    </row>
    <row r="19" spans="1:24" ht="18" customHeight="1">
      <c r="A19" s="98">
        <v>9</v>
      </c>
      <c r="B19" s="8"/>
      <c r="C19" s="9"/>
      <c r="D19" s="8"/>
      <c r="E19" s="6"/>
      <c r="F19" s="101"/>
      <c r="G19" s="72">
        <f t="shared" si="0"/>
        <v>20</v>
      </c>
      <c r="H19" s="72" t="s">
        <v>5</v>
      </c>
      <c r="I19" s="72">
        <f t="shared" si="1"/>
        <v>20</v>
      </c>
      <c r="J19" s="72" t="s">
        <v>5</v>
      </c>
      <c r="K19" s="72">
        <f t="shared" si="2"/>
        <v>0</v>
      </c>
      <c r="L19" s="102"/>
      <c r="M19" s="103">
        <f ca="1" t="shared" si="3"/>
      </c>
      <c r="N19" s="108" t="s">
        <v>5</v>
      </c>
      <c r="O19" s="11"/>
      <c r="P19" s="108" t="s">
        <v>5</v>
      </c>
      <c r="Q19" s="11"/>
      <c r="R19" s="108" t="s">
        <v>5</v>
      </c>
      <c r="S19" s="11"/>
      <c r="T19" s="109"/>
      <c r="U19" s="105">
        <f ca="1" t="shared" si="4"/>
      </c>
      <c r="V19" s="106">
        <f ca="1" t="shared" si="5"/>
      </c>
      <c r="W19" s="107">
        <f t="shared" si="6"/>
      </c>
      <c r="X19" s="130">
        <f t="shared" si="7"/>
      </c>
    </row>
    <row r="20" spans="1:24" ht="18" customHeight="1">
      <c r="A20" s="51">
        <v>10</v>
      </c>
      <c r="B20" s="8"/>
      <c r="C20" s="9"/>
      <c r="D20" s="8"/>
      <c r="E20" s="6"/>
      <c r="F20" s="101"/>
      <c r="G20" s="72">
        <f t="shared" si="0"/>
        <v>20</v>
      </c>
      <c r="H20" s="72" t="s">
        <v>5</v>
      </c>
      <c r="I20" s="72">
        <f t="shared" si="1"/>
        <v>20</v>
      </c>
      <c r="J20" s="72" t="s">
        <v>5</v>
      </c>
      <c r="K20" s="72">
        <f t="shared" si="2"/>
        <v>0</v>
      </c>
      <c r="L20" s="102"/>
      <c r="M20" s="103">
        <f ca="1" t="shared" si="3"/>
      </c>
      <c r="N20" s="108" t="s">
        <v>5</v>
      </c>
      <c r="O20" s="11"/>
      <c r="P20" s="108" t="s">
        <v>5</v>
      </c>
      <c r="Q20" s="11"/>
      <c r="R20" s="108" t="s">
        <v>5</v>
      </c>
      <c r="S20" s="11"/>
      <c r="T20" s="109"/>
      <c r="U20" s="105">
        <f ca="1" t="shared" si="4"/>
      </c>
      <c r="V20" s="106">
        <f ca="1" t="shared" si="5"/>
      </c>
      <c r="W20" s="107">
        <f t="shared" si="6"/>
      </c>
      <c r="X20" s="130">
        <f t="shared" si="7"/>
      </c>
    </row>
    <row r="21" spans="1:24" ht="18" customHeight="1">
      <c r="A21" s="98">
        <v>11</v>
      </c>
      <c r="B21" s="8"/>
      <c r="C21" s="9"/>
      <c r="D21" s="8"/>
      <c r="E21" s="6"/>
      <c r="F21" s="101"/>
      <c r="G21" s="72">
        <f t="shared" si="0"/>
        <v>20</v>
      </c>
      <c r="H21" s="72" t="s">
        <v>5</v>
      </c>
      <c r="I21" s="72">
        <f t="shared" si="1"/>
        <v>20</v>
      </c>
      <c r="J21" s="72" t="s">
        <v>5</v>
      </c>
      <c r="K21" s="72">
        <f t="shared" si="2"/>
        <v>0</v>
      </c>
      <c r="L21" s="102"/>
      <c r="M21" s="103">
        <f ca="1" t="shared" si="3"/>
      </c>
      <c r="N21" s="108" t="s">
        <v>5</v>
      </c>
      <c r="O21" s="11"/>
      <c r="P21" s="108" t="s">
        <v>5</v>
      </c>
      <c r="Q21" s="11"/>
      <c r="R21" s="108" t="s">
        <v>5</v>
      </c>
      <c r="S21" s="11"/>
      <c r="T21" s="109"/>
      <c r="U21" s="105">
        <f ca="1" t="shared" si="4"/>
      </c>
      <c r="V21" s="106">
        <f ca="1" t="shared" si="5"/>
      </c>
      <c r="W21" s="107">
        <f t="shared" si="6"/>
      </c>
      <c r="X21" s="130">
        <f t="shared" si="7"/>
      </c>
    </row>
    <row r="22" spans="1:24" ht="18" customHeight="1">
      <c r="A22" s="51">
        <v>12</v>
      </c>
      <c r="B22" s="8"/>
      <c r="C22" s="9"/>
      <c r="D22" s="8"/>
      <c r="E22" s="6"/>
      <c r="F22" s="101"/>
      <c r="G22" s="72">
        <f t="shared" si="0"/>
        <v>20</v>
      </c>
      <c r="H22" s="72" t="s">
        <v>5</v>
      </c>
      <c r="I22" s="72">
        <f t="shared" si="1"/>
        <v>20</v>
      </c>
      <c r="J22" s="72" t="s">
        <v>5</v>
      </c>
      <c r="K22" s="72">
        <f t="shared" si="2"/>
        <v>0</v>
      </c>
      <c r="L22" s="102"/>
      <c r="M22" s="103">
        <f ca="1" t="shared" si="3"/>
      </c>
      <c r="N22" s="108" t="s">
        <v>5</v>
      </c>
      <c r="O22" s="11"/>
      <c r="P22" s="108" t="s">
        <v>5</v>
      </c>
      <c r="Q22" s="11"/>
      <c r="R22" s="108" t="s">
        <v>5</v>
      </c>
      <c r="S22" s="11"/>
      <c r="T22" s="109"/>
      <c r="U22" s="105">
        <f ca="1" t="shared" si="4"/>
      </c>
      <c r="V22" s="106">
        <f ca="1" t="shared" si="5"/>
      </c>
      <c r="W22" s="107">
        <f t="shared" si="6"/>
      </c>
      <c r="X22" s="130">
        <f t="shared" si="7"/>
      </c>
    </row>
    <row r="23" spans="1:24" ht="18" customHeight="1">
      <c r="A23" s="98">
        <v>13</v>
      </c>
      <c r="B23" s="8"/>
      <c r="C23" s="9"/>
      <c r="D23" s="8"/>
      <c r="E23" s="6"/>
      <c r="F23" s="101"/>
      <c r="G23" s="72">
        <f t="shared" si="0"/>
        <v>20</v>
      </c>
      <c r="H23" s="72" t="s">
        <v>5</v>
      </c>
      <c r="I23" s="72">
        <f t="shared" si="1"/>
        <v>20</v>
      </c>
      <c r="J23" s="72" t="s">
        <v>5</v>
      </c>
      <c r="K23" s="72">
        <f t="shared" si="2"/>
        <v>0</v>
      </c>
      <c r="L23" s="102"/>
      <c r="M23" s="103">
        <f ca="1" t="shared" si="3"/>
      </c>
      <c r="N23" s="108" t="s">
        <v>5</v>
      </c>
      <c r="O23" s="11"/>
      <c r="P23" s="108" t="s">
        <v>5</v>
      </c>
      <c r="Q23" s="11"/>
      <c r="R23" s="108" t="s">
        <v>5</v>
      </c>
      <c r="S23" s="11"/>
      <c r="T23" s="109"/>
      <c r="U23" s="105">
        <f ca="1" t="shared" si="4"/>
      </c>
      <c r="V23" s="106">
        <f ca="1" t="shared" si="5"/>
      </c>
      <c r="W23" s="107">
        <f t="shared" si="6"/>
      </c>
      <c r="X23" s="130">
        <f t="shared" si="7"/>
      </c>
    </row>
    <row r="24" spans="1:24" ht="18" customHeight="1">
      <c r="A24" s="51">
        <v>14</v>
      </c>
      <c r="B24" s="8"/>
      <c r="C24" s="9"/>
      <c r="D24" s="8"/>
      <c r="E24" s="6"/>
      <c r="F24" s="101"/>
      <c r="G24" s="72">
        <f t="shared" si="0"/>
        <v>20</v>
      </c>
      <c r="H24" s="72" t="s">
        <v>5</v>
      </c>
      <c r="I24" s="72">
        <f t="shared" si="1"/>
        <v>20</v>
      </c>
      <c r="J24" s="72" t="s">
        <v>5</v>
      </c>
      <c r="K24" s="72">
        <f t="shared" si="2"/>
        <v>0</v>
      </c>
      <c r="L24" s="102"/>
      <c r="M24" s="103">
        <f ca="1" t="shared" si="3"/>
      </c>
      <c r="N24" s="108" t="s">
        <v>5</v>
      </c>
      <c r="O24" s="11"/>
      <c r="P24" s="108" t="s">
        <v>5</v>
      </c>
      <c r="Q24" s="11"/>
      <c r="R24" s="108" t="s">
        <v>5</v>
      </c>
      <c r="S24" s="11"/>
      <c r="T24" s="109"/>
      <c r="U24" s="105">
        <f ca="1" t="shared" si="4"/>
      </c>
      <c r="V24" s="106">
        <f ca="1" t="shared" si="5"/>
      </c>
      <c r="W24" s="107">
        <f t="shared" si="6"/>
      </c>
      <c r="X24" s="130">
        <f t="shared" si="7"/>
      </c>
    </row>
    <row r="25" spans="1:24" ht="18" customHeight="1">
      <c r="A25" s="98">
        <v>15</v>
      </c>
      <c r="B25" s="8"/>
      <c r="C25" s="9"/>
      <c r="D25" s="8"/>
      <c r="E25" s="10"/>
      <c r="F25" s="101"/>
      <c r="G25" s="72">
        <f t="shared" si="0"/>
        <v>20</v>
      </c>
      <c r="H25" s="72" t="s">
        <v>5</v>
      </c>
      <c r="I25" s="72">
        <f t="shared" si="1"/>
        <v>20</v>
      </c>
      <c r="J25" s="72" t="s">
        <v>5</v>
      </c>
      <c r="K25" s="72">
        <f t="shared" si="2"/>
        <v>0</v>
      </c>
      <c r="L25" s="102"/>
      <c r="M25" s="103">
        <f ca="1" t="shared" si="3"/>
      </c>
      <c r="N25" s="108" t="s">
        <v>5</v>
      </c>
      <c r="O25" s="11"/>
      <c r="P25" s="108" t="s">
        <v>5</v>
      </c>
      <c r="Q25" s="11"/>
      <c r="R25" s="108" t="s">
        <v>5</v>
      </c>
      <c r="S25" s="11"/>
      <c r="T25" s="109"/>
      <c r="U25" s="105">
        <f ca="1" t="shared" si="4"/>
      </c>
      <c r="V25" s="106">
        <f ca="1" t="shared" si="5"/>
      </c>
      <c r="W25" s="107">
        <f t="shared" si="6"/>
      </c>
      <c r="X25" s="130">
        <f t="shared" si="7"/>
      </c>
    </row>
    <row r="26" spans="1:24" ht="18" customHeight="1">
      <c r="A26" s="51">
        <v>16</v>
      </c>
      <c r="B26" s="8"/>
      <c r="C26" s="9"/>
      <c r="D26" s="8"/>
      <c r="E26" s="10"/>
      <c r="F26" s="101"/>
      <c r="G26" s="72">
        <f t="shared" si="0"/>
        <v>20</v>
      </c>
      <c r="H26" s="72" t="s">
        <v>5</v>
      </c>
      <c r="I26" s="72">
        <f t="shared" si="1"/>
        <v>20</v>
      </c>
      <c r="J26" s="72" t="s">
        <v>5</v>
      </c>
      <c r="K26" s="72">
        <f t="shared" si="2"/>
        <v>0</v>
      </c>
      <c r="L26" s="102"/>
      <c r="M26" s="103">
        <f ca="1" t="shared" si="3"/>
      </c>
      <c r="N26" s="108" t="s">
        <v>5</v>
      </c>
      <c r="O26" s="11"/>
      <c r="P26" s="108" t="s">
        <v>5</v>
      </c>
      <c r="Q26" s="11"/>
      <c r="R26" s="108" t="s">
        <v>5</v>
      </c>
      <c r="S26" s="11"/>
      <c r="T26" s="109"/>
      <c r="U26" s="105">
        <f ca="1" t="shared" si="4"/>
      </c>
      <c r="V26" s="106">
        <f ca="1" t="shared" si="5"/>
      </c>
      <c r="W26" s="107">
        <f t="shared" si="6"/>
      </c>
      <c r="X26" s="130">
        <f t="shared" si="7"/>
      </c>
    </row>
    <row r="27" spans="1:24" ht="18" customHeight="1">
      <c r="A27" s="98">
        <v>17</v>
      </c>
      <c r="B27" s="8"/>
      <c r="C27" s="9"/>
      <c r="D27" s="8"/>
      <c r="E27" s="10"/>
      <c r="F27" s="101"/>
      <c r="G27" s="72">
        <f t="shared" si="0"/>
        <v>20</v>
      </c>
      <c r="H27" s="72" t="s">
        <v>5</v>
      </c>
      <c r="I27" s="72">
        <f t="shared" si="1"/>
        <v>20</v>
      </c>
      <c r="J27" s="72" t="s">
        <v>5</v>
      </c>
      <c r="K27" s="72">
        <f t="shared" si="2"/>
        <v>0</v>
      </c>
      <c r="L27" s="102"/>
      <c r="M27" s="103">
        <f ca="1" t="shared" si="3"/>
      </c>
      <c r="N27" s="108" t="s">
        <v>5</v>
      </c>
      <c r="O27" s="11"/>
      <c r="P27" s="108" t="s">
        <v>5</v>
      </c>
      <c r="Q27" s="11"/>
      <c r="R27" s="108" t="s">
        <v>5</v>
      </c>
      <c r="S27" s="11"/>
      <c r="T27" s="109"/>
      <c r="U27" s="105">
        <f ca="1" t="shared" si="4"/>
      </c>
      <c r="V27" s="106">
        <f ca="1" t="shared" si="5"/>
      </c>
      <c r="W27" s="107">
        <f t="shared" si="6"/>
      </c>
      <c r="X27" s="130">
        <f t="shared" si="7"/>
      </c>
    </row>
    <row r="28" spans="1:24" ht="18" customHeight="1">
      <c r="A28" s="51">
        <v>18</v>
      </c>
      <c r="B28" s="8"/>
      <c r="C28" s="9"/>
      <c r="D28" s="8"/>
      <c r="E28" s="10"/>
      <c r="F28" s="101"/>
      <c r="G28" s="72">
        <f t="shared" si="0"/>
        <v>20</v>
      </c>
      <c r="H28" s="72" t="s">
        <v>5</v>
      </c>
      <c r="I28" s="72">
        <f t="shared" si="1"/>
        <v>20</v>
      </c>
      <c r="J28" s="72" t="s">
        <v>5</v>
      </c>
      <c r="K28" s="72">
        <f t="shared" si="2"/>
        <v>0</v>
      </c>
      <c r="L28" s="102"/>
      <c r="M28" s="103">
        <f ca="1" t="shared" si="3"/>
      </c>
      <c r="N28" s="108" t="s">
        <v>5</v>
      </c>
      <c r="O28" s="11"/>
      <c r="P28" s="108" t="s">
        <v>5</v>
      </c>
      <c r="Q28" s="11"/>
      <c r="R28" s="108" t="s">
        <v>5</v>
      </c>
      <c r="S28" s="11"/>
      <c r="T28" s="109"/>
      <c r="U28" s="105">
        <f ca="1" t="shared" si="4"/>
      </c>
      <c r="V28" s="106">
        <f ca="1" t="shared" si="5"/>
      </c>
      <c r="W28" s="107">
        <f t="shared" si="6"/>
      </c>
      <c r="X28" s="130">
        <f t="shared" si="7"/>
      </c>
    </row>
    <row r="29" spans="1:24" ht="18" customHeight="1">
      <c r="A29" s="98">
        <v>19</v>
      </c>
      <c r="B29" s="8"/>
      <c r="C29" s="9"/>
      <c r="D29" s="8"/>
      <c r="E29" s="10"/>
      <c r="F29" s="101"/>
      <c r="G29" s="72">
        <f t="shared" si="0"/>
        <v>20</v>
      </c>
      <c r="H29" s="72" t="s">
        <v>5</v>
      </c>
      <c r="I29" s="72">
        <f t="shared" si="1"/>
        <v>20</v>
      </c>
      <c r="J29" s="72" t="s">
        <v>5</v>
      </c>
      <c r="K29" s="72">
        <f t="shared" si="2"/>
        <v>0</v>
      </c>
      <c r="L29" s="102"/>
      <c r="M29" s="103">
        <f ca="1" t="shared" si="3"/>
      </c>
      <c r="N29" s="108" t="s">
        <v>5</v>
      </c>
      <c r="O29" s="11"/>
      <c r="P29" s="108" t="s">
        <v>5</v>
      </c>
      <c r="Q29" s="11"/>
      <c r="R29" s="108" t="s">
        <v>5</v>
      </c>
      <c r="S29" s="11"/>
      <c r="T29" s="109"/>
      <c r="U29" s="105">
        <f ca="1" t="shared" si="4"/>
      </c>
      <c r="V29" s="106">
        <f ca="1" t="shared" si="5"/>
      </c>
      <c r="W29" s="107">
        <f t="shared" si="6"/>
      </c>
      <c r="X29" s="130">
        <f t="shared" si="7"/>
      </c>
    </row>
    <row r="30" spans="1:24" ht="18" customHeight="1">
      <c r="A30" s="51">
        <v>20</v>
      </c>
      <c r="B30" s="8"/>
      <c r="C30" s="9"/>
      <c r="D30" s="8"/>
      <c r="E30" s="10"/>
      <c r="F30" s="101"/>
      <c r="G30" s="72">
        <f t="shared" si="0"/>
        <v>20</v>
      </c>
      <c r="H30" s="72" t="s">
        <v>5</v>
      </c>
      <c r="I30" s="72">
        <f t="shared" si="1"/>
        <v>20</v>
      </c>
      <c r="J30" s="72" t="s">
        <v>5</v>
      </c>
      <c r="K30" s="72">
        <f t="shared" si="2"/>
        <v>0</v>
      </c>
      <c r="L30" s="102"/>
      <c r="M30" s="103">
        <f ca="1" t="shared" si="3"/>
      </c>
      <c r="N30" s="108" t="s">
        <v>5</v>
      </c>
      <c r="O30" s="11"/>
      <c r="P30" s="108" t="s">
        <v>5</v>
      </c>
      <c r="Q30" s="11"/>
      <c r="R30" s="108" t="s">
        <v>5</v>
      </c>
      <c r="S30" s="11"/>
      <c r="T30" s="109"/>
      <c r="U30" s="105">
        <f ca="1" t="shared" si="4"/>
      </c>
      <c r="V30" s="106">
        <f ca="1" t="shared" si="5"/>
      </c>
      <c r="W30" s="107">
        <f t="shared" si="6"/>
      </c>
      <c r="X30" s="130">
        <f t="shared" si="7"/>
      </c>
    </row>
    <row r="31" spans="1:24" ht="18" customHeight="1">
      <c r="A31" s="98">
        <v>21</v>
      </c>
      <c r="B31" s="8"/>
      <c r="C31" s="9"/>
      <c r="D31" s="8"/>
      <c r="E31" s="10"/>
      <c r="F31" s="101"/>
      <c r="G31" s="72">
        <f t="shared" si="0"/>
        <v>20</v>
      </c>
      <c r="H31" s="72" t="s">
        <v>5</v>
      </c>
      <c r="I31" s="72">
        <f t="shared" si="1"/>
        <v>20</v>
      </c>
      <c r="J31" s="72" t="s">
        <v>5</v>
      </c>
      <c r="K31" s="72">
        <f t="shared" si="2"/>
        <v>0</v>
      </c>
      <c r="L31" s="102"/>
      <c r="M31" s="103">
        <f ca="1" t="shared" si="3"/>
      </c>
      <c r="N31" s="108" t="s">
        <v>5</v>
      </c>
      <c r="O31" s="11"/>
      <c r="P31" s="108" t="s">
        <v>5</v>
      </c>
      <c r="Q31" s="11"/>
      <c r="R31" s="108" t="s">
        <v>5</v>
      </c>
      <c r="S31" s="11"/>
      <c r="T31" s="109"/>
      <c r="U31" s="105">
        <f ca="1" t="shared" si="4"/>
      </c>
      <c r="V31" s="106">
        <f ca="1" t="shared" si="5"/>
      </c>
      <c r="W31" s="107">
        <f t="shared" si="6"/>
      </c>
      <c r="X31" s="130">
        <f t="shared" si="7"/>
      </c>
    </row>
    <row r="32" spans="1:24" ht="18" customHeight="1">
      <c r="A32" s="51">
        <v>22</v>
      </c>
      <c r="B32" s="8"/>
      <c r="C32" s="9"/>
      <c r="D32" s="8"/>
      <c r="E32" s="10"/>
      <c r="F32" s="101"/>
      <c r="G32" s="72">
        <f t="shared" si="0"/>
        <v>20</v>
      </c>
      <c r="H32" s="72" t="s">
        <v>5</v>
      </c>
      <c r="I32" s="72">
        <f t="shared" si="1"/>
        <v>20</v>
      </c>
      <c r="J32" s="72" t="s">
        <v>5</v>
      </c>
      <c r="K32" s="72">
        <f t="shared" si="2"/>
        <v>0</v>
      </c>
      <c r="L32" s="102"/>
      <c r="M32" s="103">
        <f ca="1" t="shared" si="3"/>
      </c>
      <c r="N32" s="108" t="s">
        <v>5</v>
      </c>
      <c r="O32" s="11"/>
      <c r="P32" s="108" t="s">
        <v>5</v>
      </c>
      <c r="Q32" s="11"/>
      <c r="R32" s="108" t="s">
        <v>5</v>
      </c>
      <c r="S32" s="11"/>
      <c r="T32" s="109"/>
      <c r="U32" s="105">
        <f ca="1" t="shared" si="4"/>
      </c>
      <c r="V32" s="106">
        <f ca="1" t="shared" si="5"/>
      </c>
      <c r="W32" s="107">
        <f t="shared" si="6"/>
      </c>
      <c r="X32" s="130">
        <f t="shared" si="7"/>
      </c>
    </row>
    <row r="33" spans="1:24" ht="18" customHeight="1">
      <c r="A33" s="98">
        <v>23</v>
      </c>
      <c r="B33" s="8"/>
      <c r="C33" s="9"/>
      <c r="D33" s="8"/>
      <c r="E33" s="10"/>
      <c r="F33" s="101"/>
      <c r="G33" s="72">
        <f t="shared" si="0"/>
        <v>20</v>
      </c>
      <c r="H33" s="72" t="s">
        <v>5</v>
      </c>
      <c r="I33" s="72">
        <f t="shared" si="1"/>
        <v>20</v>
      </c>
      <c r="J33" s="72" t="s">
        <v>5</v>
      </c>
      <c r="K33" s="72">
        <f t="shared" si="2"/>
        <v>0</v>
      </c>
      <c r="L33" s="102"/>
      <c r="M33" s="103">
        <f ca="1" t="shared" si="3"/>
      </c>
      <c r="N33" s="108" t="s">
        <v>5</v>
      </c>
      <c r="O33" s="11"/>
      <c r="P33" s="108" t="s">
        <v>5</v>
      </c>
      <c r="Q33" s="11"/>
      <c r="R33" s="108" t="s">
        <v>5</v>
      </c>
      <c r="S33" s="11"/>
      <c r="T33" s="109"/>
      <c r="U33" s="105">
        <f ca="1" t="shared" si="4"/>
      </c>
      <c r="V33" s="106">
        <f ca="1" t="shared" si="5"/>
      </c>
      <c r="W33" s="107">
        <f t="shared" si="6"/>
      </c>
      <c r="X33" s="130">
        <f t="shared" si="7"/>
      </c>
    </row>
    <row r="34" spans="1:24" ht="18" customHeight="1">
      <c r="A34" s="51">
        <v>24</v>
      </c>
      <c r="B34" s="8"/>
      <c r="C34" s="9"/>
      <c r="D34" s="8"/>
      <c r="E34" s="10"/>
      <c r="F34" s="101"/>
      <c r="G34" s="72">
        <f t="shared" si="0"/>
        <v>20</v>
      </c>
      <c r="H34" s="72" t="s">
        <v>5</v>
      </c>
      <c r="I34" s="72">
        <f t="shared" si="1"/>
        <v>20</v>
      </c>
      <c r="J34" s="72" t="s">
        <v>5</v>
      </c>
      <c r="K34" s="72">
        <f t="shared" si="2"/>
        <v>0</v>
      </c>
      <c r="L34" s="102"/>
      <c r="M34" s="103">
        <f ca="1" t="shared" si="3"/>
      </c>
      <c r="N34" s="108" t="s">
        <v>5</v>
      </c>
      <c r="O34" s="11"/>
      <c r="P34" s="108" t="s">
        <v>5</v>
      </c>
      <c r="Q34" s="11"/>
      <c r="R34" s="108" t="s">
        <v>5</v>
      </c>
      <c r="S34" s="11"/>
      <c r="T34" s="109"/>
      <c r="U34" s="105">
        <f ca="1" t="shared" si="4"/>
      </c>
      <c r="V34" s="106">
        <f ca="1" t="shared" si="5"/>
      </c>
      <c r="W34" s="107">
        <f t="shared" si="6"/>
      </c>
      <c r="X34" s="130">
        <f t="shared" si="7"/>
      </c>
    </row>
    <row r="35" spans="1:24" ht="18" customHeight="1" thickBot="1">
      <c r="A35" s="98">
        <v>25</v>
      </c>
      <c r="B35" s="8"/>
      <c r="C35" s="9"/>
      <c r="D35" s="8"/>
      <c r="E35" s="10"/>
      <c r="F35" s="101"/>
      <c r="G35" s="72">
        <f t="shared" si="0"/>
        <v>20</v>
      </c>
      <c r="H35" s="72" t="s">
        <v>5</v>
      </c>
      <c r="I35" s="72">
        <f t="shared" si="1"/>
        <v>20</v>
      </c>
      <c r="J35" s="72" t="s">
        <v>5</v>
      </c>
      <c r="K35" s="72">
        <f t="shared" si="2"/>
        <v>0</v>
      </c>
      <c r="L35" s="102"/>
      <c r="M35" s="103">
        <f ca="1" t="shared" si="3"/>
      </c>
      <c r="N35" s="108" t="s">
        <v>5</v>
      </c>
      <c r="O35" s="11"/>
      <c r="P35" s="108" t="s">
        <v>5</v>
      </c>
      <c r="Q35" s="11"/>
      <c r="R35" s="108" t="s">
        <v>5</v>
      </c>
      <c r="S35" s="11"/>
      <c r="T35" s="109"/>
      <c r="U35" s="105">
        <f ca="1" t="shared" si="4"/>
      </c>
      <c r="V35" s="106">
        <f ca="1" t="shared" si="5"/>
      </c>
      <c r="W35" s="107">
        <f t="shared" si="6"/>
      </c>
      <c r="X35" s="130">
        <f t="shared" si="7"/>
      </c>
    </row>
    <row r="36" spans="1:24" ht="18" customHeight="1">
      <c r="A36" s="110"/>
      <c r="B36" s="111"/>
      <c r="C36" s="112"/>
      <c r="D36" s="110"/>
      <c r="E36" s="113"/>
      <c r="F36" s="112"/>
      <c r="G36" s="110"/>
      <c r="H36" s="112"/>
      <c r="I36" s="110"/>
      <c r="J36" s="112"/>
      <c r="K36" s="110"/>
      <c r="L36" s="112"/>
      <c r="M36" s="110"/>
      <c r="N36" s="112"/>
      <c r="O36" s="53"/>
      <c r="P36" s="79"/>
      <c r="Q36" s="53"/>
      <c r="R36" s="79"/>
      <c r="S36" s="53"/>
      <c r="T36" s="79"/>
      <c r="U36" s="114"/>
      <c r="V36" s="115"/>
      <c r="W36" s="57"/>
      <c r="X36" s="131"/>
    </row>
    <row r="37" spans="1:23" ht="18" customHeight="1">
      <c r="A37" s="98"/>
      <c r="B37" s="116" t="s">
        <v>18</v>
      </c>
      <c r="C37" s="47"/>
      <c r="D37" s="98"/>
      <c r="E37" s="117"/>
      <c r="F37" s="118"/>
      <c r="G37" s="119"/>
      <c r="H37" s="118"/>
      <c r="I37" s="119"/>
      <c r="J37" s="118"/>
      <c r="K37" s="119"/>
      <c r="L37" s="118"/>
      <c r="M37" s="120"/>
      <c r="N37" s="118"/>
      <c r="O37" s="119"/>
      <c r="P37" s="118"/>
      <c r="Q37" s="119"/>
      <c r="R37" s="118"/>
      <c r="S37" s="119"/>
      <c r="T37" s="118"/>
      <c r="U37" s="121"/>
      <c r="V37" s="122"/>
      <c r="W37" s="48"/>
    </row>
    <row r="38" spans="1:23" ht="18" customHeight="1">
      <c r="A38" s="98"/>
      <c r="B38" s="123" t="s">
        <v>19</v>
      </c>
      <c r="C38" s="100" t="s">
        <v>12</v>
      </c>
      <c r="D38" s="98"/>
      <c r="E38" s="117"/>
      <c r="F38" s="118"/>
      <c r="G38" s="119"/>
      <c r="H38" s="118"/>
      <c r="I38" s="119"/>
      <c r="J38" s="118"/>
      <c r="K38" s="119"/>
      <c r="L38" s="118"/>
      <c r="M38" s="120"/>
      <c r="N38" s="118"/>
      <c r="O38" s="119"/>
      <c r="P38" s="118"/>
      <c r="Q38" s="119"/>
      <c r="R38" s="118"/>
      <c r="S38" s="119"/>
      <c r="T38" s="118"/>
      <c r="U38" s="121"/>
      <c r="V38" s="122"/>
      <c r="W38" s="48"/>
    </row>
    <row r="39" spans="1:23" ht="18" customHeight="1">
      <c r="A39" s="98"/>
      <c r="B39" s="123" t="s">
        <v>20</v>
      </c>
      <c r="C39" s="100" t="s">
        <v>37</v>
      </c>
      <c r="D39" s="98"/>
      <c r="E39" s="117"/>
      <c r="F39" s="118"/>
      <c r="G39" s="119"/>
      <c r="H39" s="118"/>
      <c r="I39" s="119"/>
      <c r="J39" s="118"/>
      <c r="K39" s="119"/>
      <c r="L39" s="118"/>
      <c r="M39" s="120"/>
      <c r="N39" s="118"/>
      <c r="O39" s="119"/>
      <c r="P39" s="118"/>
      <c r="Q39" s="119"/>
      <c r="R39" s="118"/>
      <c r="S39" s="119"/>
      <c r="T39" s="118"/>
      <c r="U39" s="121"/>
      <c r="V39" s="122"/>
      <c r="W39" s="48"/>
    </row>
    <row r="40" spans="1:23" ht="18" customHeight="1">
      <c r="A40" s="98"/>
      <c r="B40" s="123" t="s">
        <v>21</v>
      </c>
      <c r="C40" s="47" t="s">
        <v>32</v>
      </c>
      <c r="D40" s="98"/>
      <c r="E40" s="117"/>
      <c r="F40" s="118"/>
      <c r="G40" s="119"/>
      <c r="H40" s="118"/>
      <c r="I40" s="119"/>
      <c r="J40" s="118"/>
      <c r="K40" s="119"/>
      <c r="L40" s="118"/>
      <c r="M40" s="120"/>
      <c r="N40" s="118"/>
      <c r="O40" s="119"/>
      <c r="P40" s="118"/>
      <c r="Q40" s="119"/>
      <c r="R40" s="118"/>
      <c r="S40" s="119"/>
      <c r="T40" s="118"/>
      <c r="U40" s="121"/>
      <c r="V40" s="122"/>
      <c r="W40" s="48"/>
    </row>
    <row r="41" spans="1:23" ht="18" customHeight="1">
      <c r="A41" s="98"/>
      <c r="B41" s="123" t="s">
        <v>22</v>
      </c>
      <c r="C41" s="47" t="s">
        <v>49</v>
      </c>
      <c r="D41" s="98"/>
      <c r="E41" s="117"/>
      <c r="F41" s="118"/>
      <c r="G41" s="119"/>
      <c r="H41" s="118"/>
      <c r="I41" s="119"/>
      <c r="J41" s="118"/>
      <c r="K41" s="119"/>
      <c r="L41" s="118"/>
      <c r="M41" s="120"/>
      <c r="N41" s="118"/>
      <c r="O41" s="119"/>
      <c r="P41" s="118"/>
      <c r="Q41" s="119"/>
      <c r="R41" s="118"/>
      <c r="S41" s="119"/>
      <c r="T41" s="118"/>
      <c r="U41" s="121"/>
      <c r="V41" s="122"/>
      <c r="W41" s="48"/>
    </row>
    <row r="42" spans="1:23" ht="18" customHeight="1">
      <c r="A42" s="98"/>
      <c r="B42" s="123" t="s">
        <v>33</v>
      </c>
      <c r="C42" s="47" t="s">
        <v>48</v>
      </c>
      <c r="D42" s="98"/>
      <c r="E42" s="117"/>
      <c r="F42" s="118"/>
      <c r="G42" s="119"/>
      <c r="H42" s="118"/>
      <c r="I42" s="119"/>
      <c r="J42" s="118"/>
      <c r="K42" s="119"/>
      <c r="L42" s="118"/>
      <c r="M42" s="120"/>
      <c r="N42" s="118"/>
      <c r="O42" s="119"/>
      <c r="P42" s="118"/>
      <c r="Q42" s="119"/>
      <c r="R42" s="118"/>
      <c r="S42" s="119"/>
      <c r="T42" s="118"/>
      <c r="U42" s="121"/>
      <c r="V42" s="122"/>
      <c r="W42" s="48"/>
    </row>
    <row r="43" spans="1:23" ht="18" customHeight="1">
      <c r="A43" s="98"/>
      <c r="B43" s="123" t="s">
        <v>35</v>
      </c>
      <c r="C43" s="47" t="s">
        <v>38</v>
      </c>
      <c r="D43" s="98"/>
      <c r="E43" s="117"/>
      <c r="F43" s="118"/>
      <c r="G43" s="119"/>
      <c r="H43" s="118"/>
      <c r="I43" s="119"/>
      <c r="J43" s="118"/>
      <c r="K43" s="119"/>
      <c r="L43" s="118"/>
      <c r="M43" s="120"/>
      <c r="N43" s="118"/>
      <c r="O43" s="119"/>
      <c r="P43" s="118"/>
      <c r="Q43" s="119"/>
      <c r="R43" s="118"/>
      <c r="S43" s="119"/>
      <c r="T43" s="118"/>
      <c r="U43" s="121"/>
      <c r="V43" s="122"/>
      <c r="W43" s="48"/>
    </row>
    <row r="44" spans="1:23" ht="18" customHeight="1">
      <c r="A44" s="98"/>
      <c r="B44" s="123" t="s">
        <v>40</v>
      </c>
      <c r="C44" s="87" t="s">
        <v>36</v>
      </c>
      <c r="D44" s="98"/>
      <c r="E44" s="117"/>
      <c r="F44" s="118"/>
      <c r="G44" s="119"/>
      <c r="H44" s="118"/>
      <c r="I44" s="119"/>
      <c r="J44" s="118"/>
      <c r="K44" s="119"/>
      <c r="L44" s="118"/>
      <c r="M44" s="120"/>
      <c r="N44" s="118"/>
      <c r="O44" s="119"/>
      <c r="P44" s="118"/>
      <c r="Q44" s="119"/>
      <c r="R44" s="118"/>
      <c r="S44" s="119"/>
      <c r="T44" s="118"/>
      <c r="U44" s="121"/>
      <c r="V44" s="122"/>
      <c r="W44" s="48"/>
    </row>
    <row r="45" spans="1:23" ht="18" customHeight="1">
      <c r="A45" s="98"/>
      <c r="B45" s="123" t="s">
        <v>41</v>
      </c>
      <c r="C45" s="47" t="s">
        <v>39</v>
      </c>
      <c r="D45" s="98"/>
      <c r="E45" s="117"/>
      <c r="F45" s="118"/>
      <c r="G45" s="119"/>
      <c r="H45" s="118"/>
      <c r="I45" s="119"/>
      <c r="J45" s="118"/>
      <c r="K45" s="119"/>
      <c r="L45" s="118"/>
      <c r="M45" s="120"/>
      <c r="N45" s="118"/>
      <c r="O45" s="119"/>
      <c r="P45" s="118"/>
      <c r="Q45" s="119"/>
      <c r="R45" s="118"/>
      <c r="S45" s="119"/>
      <c r="T45" s="118"/>
      <c r="U45" s="121"/>
      <c r="V45" s="122"/>
      <c r="W45" s="48"/>
    </row>
    <row r="46" spans="1:23" ht="18" customHeight="1">
      <c r="A46" s="98"/>
      <c r="B46" s="123" t="s">
        <v>50</v>
      </c>
      <c r="C46" s="47" t="s">
        <v>38</v>
      </c>
      <c r="D46" s="98"/>
      <c r="E46" s="117"/>
      <c r="F46" s="118"/>
      <c r="G46" s="119"/>
      <c r="H46" s="118"/>
      <c r="I46" s="119"/>
      <c r="J46" s="118"/>
      <c r="K46" s="119"/>
      <c r="L46" s="118"/>
      <c r="M46" s="120"/>
      <c r="N46" s="118"/>
      <c r="O46" s="119"/>
      <c r="P46" s="118"/>
      <c r="Q46" s="119"/>
      <c r="R46" s="118"/>
      <c r="S46" s="119"/>
      <c r="T46" s="118"/>
      <c r="U46" s="121"/>
      <c r="V46" s="122"/>
      <c r="W46" s="48"/>
    </row>
    <row r="47" spans="1:23" ht="18" customHeight="1">
      <c r="A47" s="98"/>
      <c r="B47" s="99"/>
      <c r="C47" s="124"/>
      <c r="D47" s="119"/>
      <c r="E47" s="117"/>
      <c r="F47" s="118"/>
      <c r="G47" s="119"/>
      <c r="H47" s="118"/>
      <c r="I47" s="119"/>
      <c r="J47" s="118"/>
      <c r="K47" s="119"/>
      <c r="L47" s="118"/>
      <c r="M47" s="120"/>
      <c r="N47" s="118"/>
      <c r="O47" s="119"/>
      <c r="P47" s="118"/>
      <c r="Q47" s="119"/>
      <c r="R47" s="118"/>
      <c r="S47" s="119"/>
      <c r="T47" s="118"/>
      <c r="U47" s="121"/>
      <c r="V47" s="122"/>
      <c r="W47" s="48"/>
    </row>
    <row r="48" spans="1:23" ht="18" customHeight="1">
      <c r="A48" s="125" t="s">
        <v>57</v>
      </c>
      <c r="B48" s="99"/>
      <c r="C48" s="118"/>
      <c r="D48" s="119"/>
      <c r="E48" s="117"/>
      <c r="F48" s="118"/>
      <c r="G48" s="119"/>
      <c r="H48" s="118"/>
      <c r="I48" s="119"/>
      <c r="J48" s="118"/>
      <c r="K48" s="119"/>
      <c r="L48" s="118"/>
      <c r="M48" s="120"/>
      <c r="N48" s="118"/>
      <c r="O48" s="119"/>
      <c r="P48" s="118"/>
      <c r="Q48" s="119"/>
      <c r="R48" s="118"/>
      <c r="S48" s="119"/>
      <c r="T48" s="118"/>
      <c r="U48" s="121"/>
      <c r="V48" s="122"/>
      <c r="W48" s="48"/>
    </row>
  </sheetData>
  <sheetProtection password="CF79" sheet="1" objects="1" scenarios="1"/>
  <mergeCells count="7">
    <mergeCell ref="C4:V4"/>
    <mergeCell ref="O9:S9"/>
    <mergeCell ref="A1:B1"/>
    <mergeCell ref="C1:V1"/>
    <mergeCell ref="A2:B2"/>
    <mergeCell ref="C2:V2"/>
    <mergeCell ref="C3:V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31"/>
  <sheetViews>
    <sheetView zoomScale="90" zoomScaleNormal="90" zoomScalePageLayoutView="0" workbookViewId="0" topLeftCell="A1">
      <selection activeCell="C3" sqref="C3"/>
    </sheetView>
  </sheetViews>
  <sheetFormatPr defaultColWidth="9.140625" defaultRowHeight="12.75"/>
  <cols>
    <col min="1" max="1" width="3.140625" style="0" customWidth="1"/>
    <col min="3" max="3" width="16.7109375" style="0" customWidth="1"/>
    <col min="4" max="4" width="26.7109375" style="0" customWidth="1"/>
    <col min="5" max="5" width="18.7109375" style="0" customWidth="1"/>
    <col min="7" max="7" width="4.7109375" style="0" customWidth="1"/>
    <col min="8" max="8" width="0.85546875" style="0" customWidth="1"/>
    <col min="9" max="10" width="4.7109375" style="0" customWidth="1"/>
    <col min="11" max="11" width="0.85546875" style="0" customWidth="1"/>
    <col min="12" max="13" width="4.7109375" style="0" customWidth="1"/>
    <col min="14" max="14" width="0.85546875" style="0" customWidth="1"/>
    <col min="15" max="16" width="4.7109375" style="0" customWidth="1"/>
    <col min="17" max="17" width="0.85546875" style="0" customWidth="1"/>
    <col min="18" max="19" width="4.7109375" style="0" customWidth="1"/>
    <col min="20" max="20" width="0.85546875" style="0" customWidth="1"/>
    <col min="21" max="22" width="4.7109375" style="0" customWidth="1"/>
    <col min="23" max="23" width="0.85546875" style="0" customWidth="1"/>
    <col min="24" max="25" width="4.7109375" style="0" customWidth="1"/>
    <col min="26" max="26" width="0.85546875" style="0" customWidth="1"/>
    <col min="27" max="28" width="4.7109375" style="0" customWidth="1"/>
    <col min="29" max="29" width="0.85546875" style="0" customWidth="1"/>
    <col min="30" max="31" width="4.7109375" style="0" customWidth="1"/>
    <col min="32" max="32" width="0.85546875" style="0" customWidth="1"/>
    <col min="33" max="33" width="4.7109375" style="0" customWidth="1"/>
  </cols>
  <sheetData>
    <row r="1" spans="2:33" ht="18" customHeight="1">
      <c r="B1" s="146">
        <v>40072</v>
      </c>
      <c r="C1" s="145"/>
      <c r="G1" s="13"/>
      <c r="I1" s="14"/>
      <c r="L1" s="14"/>
      <c r="O1" s="14"/>
      <c r="P1" s="15"/>
      <c r="Q1" s="15"/>
      <c r="R1" s="16"/>
      <c r="U1" s="14"/>
      <c r="X1" s="14"/>
      <c r="AA1" s="14"/>
      <c r="AD1" s="14"/>
      <c r="AG1" s="14"/>
    </row>
    <row r="2" spans="2:33" ht="18" customHeight="1">
      <c r="B2" s="144">
        <v>40072.98715543981</v>
      </c>
      <c r="C2" s="145"/>
      <c r="E2" s="17" t="s">
        <v>44</v>
      </c>
      <c r="G2" s="13"/>
      <c r="I2" s="14"/>
      <c r="L2" s="14"/>
      <c r="O2" s="14"/>
      <c r="P2" s="15"/>
      <c r="Q2" s="15"/>
      <c r="R2" s="16"/>
      <c r="U2" s="14"/>
      <c r="X2" s="14"/>
      <c r="AA2" s="14"/>
      <c r="AD2" s="14"/>
      <c r="AG2" s="14"/>
    </row>
    <row r="3" ht="18" customHeight="1"/>
    <row r="4" spans="2:33" ht="18" customHeight="1" thickBot="1">
      <c r="B4" s="18" t="s">
        <v>43</v>
      </c>
      <c r="G4" s="147" t="s">
        <v>23</v>
      </c>
      <c r="H4" s="147"/>
      <c r="I4" s="147"/>
      <c r="J4" s="149" t="s">
        <v>24</v>
      </c>
      <c r="K4" s="149"/>
      <c r="L4" s="149"/>
      <c r="M4" s="149" t="s">
        <v>25</v>
      </c>
      <c r="N4" s="149"/>
      <c r="O4" s="149"/>
      <c r="P4" s="147" t="s">
        <v>26</v>
      </c>
      <c r="Q4" s="147"/>
      <c r="R4" s="147"/>
      <c r="S4" s="19"/>
      <c r="T4" s="19" t="s">
        <v>30</v>
      </c>
      <c r="U4" s="20"/>
      <c r="V4" s="21"/>
      <c r="W4" s="19" t="s">
        <v>27</v>
      </c>
      <c r="X4" s="20"/>
      <c r="Y4" s="21"/>
      <c r="Z4" s="19" t="s">
        <v>28</v>
      </c>
      <c r="AA4" s="20"/>
      <c r="AB4" s="147" t="s">
        <v>29</v>
      </c>
      <c r="AC4" s="148"/>
      <c r="AD4" s="148"/>
      <c r="AE4" s="147" t="s">
        <v>31</v>
      </c>
      <c r="AF4" s="148"/>
      <c r="AG4" s="148"/>
    </row>
    <row r="5" spans="2:33" ht="19.5" customHeight="1">
      <c r="B5" s="22">
        <v>1</v>
      </c>
      <c r="C5" s="126" t="str">
        <f>IF('Time Diff Calculation'!B11&lt;&gt;"",'Time Diff Calculation'!B11,"")</f>
        <v>USA 12345</v>
      </c>
      <c r="D5" s="127" t="str">
        <f>IF('Time Diff Calculation'!C11&lt;&gt;"",'Time Diff Calculation'!C11,"")</f>
        <v>Your Boat</v>
      </c>
      <c r="E5" s="128" t="str">
        <f>IF('Time Diff Calculation'!D11&lt;&gt;"",'Time Diff Calculation'!D11,"")</f>
        <v>Farr 65</v>
      </c>
      <c r="F5" s="36">
        <f>IF('Time Diff Calculation'!E11&lt;&gt;"",'Time Diff Calculation'!E11,"")</f>
        <v>1.321</v>
      </c>
      <c r="G5" s="38">
        <f>IF(F5&lt;&gt;"",INT((+F$5*60-F5*60)/60),"")</f>
        <v>0</v>
      </c>
      <c r="H5" s="39" t="s">
        <v>5</v>
      </c>
      <c r="I5" s="40">
        <f>IF(F5&lt;&gt;"",(((+F$5*60-F5*60)/60)-INT((+F$5*60-F5*60)/60))*60,"")</f>
        <v>0</v>
      </c>
      <c r="J5" s="41">
        <f>IF(F5&lt;&gt;"",INT((+F$5*120-F5*120)/60),"")</f>
        <v>0</v>
      </c>
      <c r="K5" s="39" t="s">
        <v>5</v>
      </c>
      <c r="L5" s="40">
        <f>IF(F5&lt;&gt;"",(((+F$5*120-F5*120)/60)-INT((+F$5*120-F5*120)/60))*60,"")</f>
        <v>0</v>
      </c>
      <c r="M5" s="41">
        <f>IF(F5&lt;&gt;"",INT((+F$5*300-F5*300)/60),"")</f>
        <v>0</v>
      </c>
      <c r="N5" s="39" t="s">
        <v>5</v>
      </c>
      <c r="O5" s="40">
        <f>IF(F5&lt;&gt;"",(((+F$5*300-F5*300)/60)-INT((+F$5*300-F5*300)/60))*60,"")</f>
        <v>0</v>
      </c>
      <c r="P5" s="41">
        <f>IF(F5&lt;&gt;"",INT((+F$5*600-F5*600)/60),"")</f>
        <v>0</v>
      </c>
      <c r="Q5" s="39" t="s">
        <v>5</v>
      </c>
      <c r="R5" s="40">
        <f>IF(F5&lt;&gt;"",(((+F$5*600-F5*600)/60)-INT((+F$5*600-F5*600)/60))*60,"")</f>
        <v>0</v>
      </c>
      <c r="S5" s="41">
        <f>IF(F5&lt;&gt;"",INT((+F$5*900-F5*900)/60),"")</f>
        <v>0</v>
      </c>
      <c r="T5" s="39" t="s">
        <v>5</v>
      </c>
      <c r="U5" s="40">
        <f>IF(F5&lt;&gt;"",(((+F$5*900-F5*900)/60)-INT((+F$5*900-F5*900)/60))*60,"")</f>
        <v>0</v>
      </c>
      <c r="V5" s="41">
        <f>IF(F5&lt;&gt;"",INT((+F$5*1200-F5*1200)/60),"")</f>
        <v>0</v>
      </c>
      <c r="W5" s="39" t="s">
        <v>5</v>
      </c>
      <c r="X5" s="40">
        <f>IF(F5&lt;&gt;"",(((+F$5*1200-F5*1200)/60)-INT((+F$5*1200-F5*1200)/60))*60,"")</f>
        <v>0</v>
      </c>
      <c r="Y5" s="41">
        <f>IF(F5&lt;&gt;"",INT((+F$5*1800-F5*1800)/60),"")</f>
        <v>0</v>
      </c>
      <c r="Z5" s="39" t="s">
        <v>5</v>
      </c>
      <c r="AA5" s="40">
        <f>IF(F5&lt;&gt;"",(((+F$5*1800-F5*1800)/60)-INT((+F$5*1800-F5*1800)/60))*60,"")</f>
        <v>0</v>
      </c>
      <c r="AB5" s="41">
        <f>IF(F5&lt;&gt;"",INT((+F$5*2700-F5*2700)/60),"")</f>
        <v>0</v>
      </c>
      <c r="AC5" s="39" t="s">
        <v>5</v>
      </c>
      <c r="AD5" s="40">
        <f>IF(F5&lt;&gt;"",(((+F$5*2700-F5*2700)/60)-INT((+F$5*2700-F5*2700)/60))*60,"")</f>
        <v>0</v>
      </c>
      <c r="AE5" s="41">
        <f>IF(F5&lt;&gt;"",INT((+F$5*3600-F5*3600)/60),"")</f>
        <v>0</v>
      </c>
      <c r="AF5" s="39" t="s">
        <v>5</v>
      </c>
      <c r="AG5" s="40">
        <f>IF(F5&lt;&gt;"",(((+F$5*3600-F5*3600)/60)-INT((+F$5*3600-F5*3600)/60))*60,"")</f>
        <v>0</v>
      </c>
    </row>
    <row r="6" spans="2:33" ht="19.5" customHeight="1">
      <c r="B6" s="23">
        <v>2</v>
      </c>
      <c r="C6" s="24">
        <f>IF('Time Diff Calculation'!B12&lt;&gt;"",'Time Diff Calculation'!B12,"")</f>
      </c>
      <c r="D6" s="35" t="str">
        <f>IF('Time Diff Calculation'!C12&lt;&gt;"",'Time Diff Calculation'!C12,"")</f>
        <v>Boat B</v>
      </c>
      <c r="E6" s="44">
        <f>IF('Time Diff Calculation'!D12&lt;&gt;"",'Time Diff Calculation'!D12,"")</f>
      </c>
      <c r="F6" s="37">
        <f>IF('Time Diff Calculation'!E12&lt;&gt;"",'Time Diff Calculation'!E12,"")</f>
        <v>1.111</v>
      </c>
      <c r="G6" s="27">
        <f aca="true" t="shared" si="0" ref="G6:G29">IF(F6&lt;&gt;"",INT((+F$5*60-F6*60)/60),"")</f>
        <v>0</v>
      </c>
      <c r="H6" s="33" t="s">
        <v>5</v>
      </c>
      <c r="I6" s="28">
        <f>IF(F6&lt;&gt;"",(((+F$5*60-F6*60)/60)-INT((+F$5*60-F6*60)/60))*60,"")</f>
        <v>12.599999999999994</v>
      </c>
      <c r="J6" s="31">
        <f>IF(F6&lt;&gt;"",INT((+F$5*120-F6*120)/60),"")</f>
        <v>0</v>
      </c>
      <c r="K6" s="33" t="s">
        <v>5</v>
      </c>
      <c r="L6" s="28">
        <f>IF(F6&lt;&gt;"",(((+F$5*120-F6*120)/60)-INT((+F$5*120-F6*120)/60))*60,"")</f>
        <v>25.19999999999999</v>
      </c>
      <c r="M6" s="31">
        <f>IF(F6&lt;&gt;"",INT((+F$5*300-F6*300)/60),"")</f>
        <v>1</v>
      </c>
      <c r="N6" s="33" t="s">
        <v>5</v>
      </c>
      <c r="O6" s="28">
        <f>IF(F6&lt;&gt;"",(((+F$5*300-F6*300)/60)-INT((+F$5*300-F6*300)/60))*60,"")</f>
        <v>3.0000000000000027</v>
      </c>
      <c r="P6" s="31">
        <f>IF(F6&lt;&gt;"",INT((+F$5*600-F6*600)/60),"")</f>
        <v>2</v>
      </c>
      <c r="Q6" s="33" t="s">
        <v>5</v>
      </c>
      <c r="R6" s="28">
        <f>IF(F6&lt;&gt;"",(((+F$5*600-F6*600)/60)-INT((+F$5*600-F6*600)/60))*60,"")</f>
        <v>6.000000000000005</v>
      </c>
      <c r="S6" s="31">
        <f>IF(F6&lt;&gt;"",INT((+F$5*900-F6*900)/60),"")</f>
        <v>3</v>
      </c>
      <c r="T6" s="33" t="s">
        <v>5</v>
      </c>
      <c r="U6" s="28">
        <f>IF(F6&lt;&gt;"",(((+F$5*900-F6*900)/60)-INT((+F$5*900-F6*900)/60))*60,"")</f>
        <v>8.999999999999888</v>
      </c>
      <c r="V6" s="31">
        <f>IF(F6&lt;&gt;"",INT((+F$5*1200-F6*1200)/60),"")</f>
        <v>4</v>
      </c>
      <c r="W6" s="33" t="s">
        <v>5</v>
      </c>
      <c r="X6" s="28">
        <f>IF(F6&lt;&gt;"",(((+F$5*1200-F6*1200)/60)-INT((+F$5*1200-F6*1200)/60))*60,"")</f>
        <v>12.00000000000001</v>
      </c>
      <c r="Y6" s="31">
        <f>IF(F6&lt;&gt;"",INT((+F$5*1800-F6*1800)/60),"")</f>
        <v>6</v>
      </c>
      <c r="Z6" s="33" t="s">
        <v>5</v>
      </c>
      <c r="AA6" s="28">
        <f>IF(F6&lt;&gt;"",(((+F$5*1800-F6*1800)/60)-INT((+F$5*1800-F6*1800)/60))*60,"")</f>
        <v>17.999999999999776</v>
      </c>
      <c r="AB6" s="31">
        <f>IF(F6&lt;&gt;"",INT((+F$5*2700-F6*2700)/60),"")</f>
        <v>9</v>
      </c>
      <c r="AC6" s="33" t="s">
        <v>5</v>
      </c>
      <c r="AD6" s="28">
        <f>IF(F6&lt;&gt;"",(((+F$5*2700-F6*2700)/60)-INT((+F$5*2700-F6*2700)/60))*60,"")</f>
        <v>26.999999999999957</v>
      </c>
      <c r="AE6" s="31">
        <f>IF(F6&lt;&gt;"",INT((+F$5*3600-F6*3600)/60),"")</f>
        <v>12</v>
      </c>
      <c r="AF6" s="33" t="s">
        <v>5</v>
      </c>
      <c r="AG6" s="28">
        <f>IF(F6&lt;&gt;"",(((+F$5*3600-F6*3600)/60)-INT((+F$5*3600-F6*3600)/60))*60,"")</f>
        <v>35.99999999999955</v>
      </c>
    </row>
    <row r="7" spans="2:33" ht="19.5" customHeight="1">
      <c r="B7" s="23">
        <v>3</v>
      </c>
      <c r="C7" s="24">
        <f>IF('Time Diff Calculation'!B13&lt;&gt;"",'Time Diff Calculation'!B13,"")</f>
      </c>
      <c r="D7" s="35" t="str">
        <f>IF('Time Diff Calculation'!C13&lt;&gt;"",'Time Diff Calculation'!C13,"")</f>
        <v>Boat C</v>
      </c>
      <c r="E7" s="44">
        <f>IF('Time Diff Calculation'!D13&lt;&gt;"",'Time Diff Calculation'!D13,"")</f>
      </c>
      <c r="F7" s="37">
        <f>IF('Time Diff Calculation'!E13&lt;&gt;"",'Time Diff Calculation'!E13,"")</f>
        <v>1.235</v>
      </c>
      <c r="G7" s="27">
        <f t="shared" si="0"/>
        <v>0</v>
      </c>
      <c r="H7" s="33" t="s">
        <v>5</v>
      </c>
      <c r="I7" s="28">
        <f aca="true" t="shared" si="1" ref="I7:I29">IF(F7&lt;&gt;"",(((+F$5*60-F7*60)/60)-INT((+F$5*60-F7*60)/60))*60,"")</f>
        <v>5.159999999999982</v>
      </c>
      <c r="J7" s="31">
        <f aca="true" t="shared" si="2" ref="J7:J29">IF(F7&lt;&gt;"",INT((+F$5*120-F7*120)/60),"")</f>
        <v>0</v>
      </c>
      <c r="K7" s="33" t="s">
        <v>5</v>
      </c>
      <c r="L7" s="28">
        <f aca="true" t="shared" si="3" ref="L7:L29">IF(F7&lt;&gt;"",(((+F$5*120-F7*120)/60)-INT((+F$5*120-F7*120)/60))*60,"")</f>
        <v>10.319999999999965</v>
      </c>
      <c r="M7" s="31">
        <f aca="true" t="shared" si="4" ref="M7:M29">IF(F7&lt;&gt;"",INT((+F$5*300-F7*300)/60),"")</f>
        <v>0</v>
      </c>
      <c r="N7" s="33" t="s">
        <v>5</v>
      </c>
      <c r="O7" s="28">
        <f aca="true" t="shared" si="5" ref="O7:O29">IF(F7&lt;&gt;"",(((+F$5*300-F7*300)/60)-INT((+F$5*300-F7*300)/60))*60,"")</f>
        <v>25.799999999999955</v>
      </c>
      <c r="P7" s="31">
        <f aca="true" t="shared" si="6" ref="P7:P29">IF(F7&lt;&gt;"",INT((+F$5*600-F7*600)/60),"")</f>
        <v>0</v>
      </c>
      <c r="Q7" s="33" t="s">
        <v>5</v>
      </c>
      <c r="R7" s="28">
        <f aca="true" t="shared" si="7" ref="R7:R29">IF(F7&lt;&gt;"",(((+F$5*600-F7*600)/60)-INT((+F$5*600-F7*600)/60))*60,"")</f>
        <v>51.59999999999991</v>
      </c>
      <c r="S7" s="31">
        <f aca="true" t="shared" si="8" ref="S7:S29">IF(F7&lt;&gt;"",INT((+F$5*900-F7*900)/60),"")</f>
        <v>1</v>
      </c>
      <c r="T7" s="33" t="s">
        <v>5</v>
      </c>
      <c r="U7" s="28">
        <f aca="true" t="shared" si="9" ref="U7:U29">IF(F7&lt;&gt;"",(((+F$5*900-F7*900)/60)-INT((+F$5*900-F7*900)/60))*60,"")</f>
        <v>17.39999999999987</v>
      </c>
      <c r="V7" s="31">
        <f aca="true" t="shared" si="10" ref="V7:V29">IF(F7&lt;&gt;"",INT((+F$5*1200-F7*1200)/60),"")</f>
        <v>1</v>
      </c>
      <c r="W7" s="33" t="s">
        <v>5</v>
      </c>
      <c r="X7" s="28">
        <f aca="true" t="shared" si="11" ref="X7:X29">IF(F7&lt;&gt;"",(((+F$5*1200-F7*1200)/60)-INT((+F$5*1200-F7*1200)/60))*60,"")</f>
        <v>43.19999999999981</v>
      </c>
      <c r="Y7" s="31">
        <f aca="true" t="shared" si="12" ref="Y7:Y29">IF(F7&lt;&gt;"",INT((+F$5*1800-F7*1800)/60),"")</f>
        <v>2</v>
      </c>
      <c r="Z7" s="33" t="s">
        <v>5</v>
      </c>
      <c r="AA7" s="28">
        <f aca="true" t="shared" si="13" ref="AA7:AA29">IF(F7&lt;&gt;"",(((+F$5*1800-F7*1800)/60)-INT((+F$5*1800-F7*1800)/60))*60,"")</f>
        <v>34.79999999999974</v>
      </c>
      <c r="AB7" s="31">
        <f aca="true" t="shared" si="14" ref="AB7:AB29">IF(F7&lt;&gt;"",INT((+F$5*2700-F7*2700)/60),"")</f>
        <v>3</v>
      </c>
      <c r="AC7" s="33" t="s">
        <v>5</v>
      </c>
      <c r="AD7" s="28">
        <f aca="true" t="shared" si="15" ref="AD7:AD29">IF(F7&lt;&gt;"",(((+F$5*2700-F7*2700)/60)-INT((+F$5*2700-F7*2700)/60))*60,"")</f>
        <v>52.19999999999936</v>
      </c>
      <c r="AE7" s="31">
        <f aca="true" t="shared" si="16" ref="AE7:AE29">IF(F7&lt;&gt;"",INT((+F$5*3600-F7*3600)/60),"")</f>
        <v>5</v>
      </c>
      <c r="AF7" s="33" t="s">
        <v>5</v>
      </c>
      <c r="AG7" s="28">
        <f aca="true" t="shared" si="17" ref="AG7:AG29">IF(F7&lt;&gt;"",(((+F$5*3600-F7*3600)/60)-INT((+F$5*3600-F7*3600)/60))*60,"")</f>
        <v>9.599999999999476</v>
      </c>
    </row>
    <row r="8" spans="2:33" ht="19.5" customHeight="1">
      <c r="B8" s="23">
        <v>4</v>
      </c>
      <c r="C8" s="24">
        <f>IF('Time Diff Calculation'!B14&lt;&gt;"",'Time Diff Calculation'!B14,"")</f>
      </c>
      <c r="D8" s="35">
        <f>IF('Time Diff Calculation'!C14&lt;&gt;"",'Time Diff Calculation'!C14,"")</f>
      </c>
      <c r="E8" s="44">
        <f>IF('Time Diff Calculation'!D14&lt;&gt;"",'Time Diff Calculation'!D14,"")</f>
      </c>
      <c r="F8" s="37">
        <f>IF('Time Diff Calculation'!E14&lt;&gt;"",'Time Diff Calculation'!E14,"")</f>
      </c>
      <c r="G8" s="27">
        <f t="shared" si="0"/>
      </c>
      <c r="H8" s="33" t="s">
        <v>5</v>
      </c>
      <c r="I8" s="28">
        <f t="shared" si="1"/>
      </c>
      <c r="J8" s="31">
        <f t="shared" si="2"/>
      </c>
      <c r="K8" s="33" t="s">
        <v>5</v>
      </c>
      <c r="L8" s="28">
        <f t="shared" si="3"/>
      </c>
      <c r="M8" s="31">
        <f t="shared" si="4"/>
      </c>
      <c r="N8" s="33" t="s">
        <v>5</v>
      </c>
      <c r="O8" s="28">
        <f t="shared" si="5"/>
      </c>
      <c r="P8" s="31">
        <f t="shared" si="6"/>
      </c>
      <c r="Q8" s="33" t="s">
        <v>5</v>
      </c>
      <c r="R8" s="28">
        <f t="shared" si="7"/>
      </c>
      <c r="S8" s="31">
        <f t="shared" si="8"/>
      </c>
      <c r="T8" s="33" t="s">
        <v>5</v>
      </c>
      <c r="U8" s="28">
        <f t="shared" si="9"/>
      </c>
      <c r="V8" s="31">
        <f t="shared" si="10"/>
      </c>
      <c r="W8" s="33" t="s">
        <v>5</v>
      </c>
      <c r="X8" s="28">
        <f t="shared" si="11"/>
      </c>
      <c r="Y8" s="31">
        <f t="shared" si="12"/>
      </c>
      <c r="Z8" s="33" t="s">
        <v>5</v>
      </c>
      <c r="AA8" s="28">
        <f t="shared" si="13"/>
      </c>
      <c r="AB8" s="31">
        <f t="shared" si="14"/>
      </c>
      <c r="AC8" s="33" t="s">
        <v>5</v>
      </c>
      <c r="AD8" s="28">
        <f t="shared" si="15"/>
      </c>
      <c r="AE8" s="31">
        <f t="shared" si="16"/>
      </c>
      <c r="AF8" s="33" t="s">
        <v>5</v>
      </c>
      <c r="AG8" s="28">
        <f t="shared" si="17"/>
      </c>
    </row>
    <row r="9" spans="2:33" ht="19.5" customHeight="1">
      <c r="B9" s="23">
        <v>5</v>
      </c>
      <c r="C9" s="24">
        <f>IF('Time Diff Calculation'!B15&lt;&gt;"",'Time Diff Calculation'!B15,"")</f>
      </c>
      <c r="D9" s="35">
        <f>IF('Time Diff Calculation'!C15&lt;&gt;"",'Time Diff Calculation'!C15,"")</f>
      </c>
      <c r="E9" s="44">
        <f>IF('Time Diff Calculation'!D15&lt;&gt;"",'Time Diff Calculation'!D15,"")</f>
      </c>
      <c r="F9" s="37">
        <f>IF('Time Diff Calculation'!E15&lt;&gt;"",'Time Diff Calculation'!E15,"")</f>
      </c>
      <c r="G9" s="27">
        <f t="shared" si="0"/>
      </c>
      <c r="H9" s="33" t="s">
        <v>5</v>
      </c>
      <c r="I9" s="28">
        <f t="shared" si="1"/>
      </c>
      <c r="J9" s="31">
        <f t="shared" si="2"/>
      </c>
      <c r="K9" s="33" t="s">
        <v>5</v>
      </c>
      <c r="L9" s="28">
        <f t="shared" si="3"/>
      </c>
      <c r="M9" s="31">
        <f t="shared" si="4"/>
      </c>
      <c r="N9" s="33" t="s">
        <v>5</v>
      </c>
      <c r="O9" s="28">
        <f t="shared" si="5"/>
      </c>
      <c r="P9" s="31">
        <f t="shared" si="6"/>
      </c>
      <c r="Q9" s="33" t="s">
        <v>5</v>
      </c>
      <c r="R9" s="28">
        <f t="shared" si="7"/>
      </c>
      <c r="S9" s="31">
        <f t="shared" si="8"/>
      </c>
      <c r="T9" s="33" t="s">
        <v>5</v>
      </c>
      <c r="U9" s="28">
        <f t="shared" si="9"/>
      </c>
      <c r="V9" s="31">
        <f t="shared" si="10"/>
      </c>
      <c r="W9" s="33" t="s">
        <v>5</v>
      </c>
      <c r="X9" s="28">
        <f t="shared" si="11"/>
      </c>
      <c r="Y9" s="31">
        <f t="shared" si="12"/>
      </c>
      <c r="Z9" s="33" t="s">
        <v>5</v>
      </c>
      <c r="AA9" s="28">
        <f t="shared" si="13"/>
      </c>
      <c r="AB9" s="31">
        <f t="shared" si="14"/>
      </c>
      <c r="AC9" s="33" t="s">
        <v>5</v>
      </c>
      <c r="AD9" s="28">
        <f t="shared" si="15"/>
      </c>
      <c r="AE9" s="31">
        <f t="shared" si="16"/>
      </c>
      <c r="AF9" s="33" t="s">
        <v>5</v>
      </c>
      <c r="AG9" s="28">
        <f t="shared" si="17"/>
      </c>
    </row>
    <row r="10" spans="2:33" ht="19.5" customHeight="1">
      <c r="B10" s="23">
        <v>6</v>
      </c>
      <c r="C10" s="24">
        <f>IF('Time Diff Calculation'!B16&lt;&gt;"",'Time Diff Calculation'!B16,"")</f>
      </c>
      <c r="D10" s="35">
        <f>IF('Time Diff Calculation'!C16&lt;&gt;"",'Time Diff Calculation'!C16,"")</f>
      </c>
      <c r="E10" s="44">
        <f>IF('Time Diff Calculation'!D16&lt;&gt;"",'Time Diff Calculation'!D16,"")</f>
      </c>
      <c r="F10" s="37">
        <f>IF('Time Diff Calculation'!E16&lt;&gt;"",'Time Diff Calculation'!E16,"")</f>
      </c>
      <c r="G10" s="27">
        <f t="shared" si="0"/>
      </c>
      <c r="H10" s="33" t="s">
        <v>5</v>
      </c>
      <c r="I10" s="28">
        <f t="shared" si="1"/>
      </c>
      <c r="J10" s="31">
        <f t="shared" si="2"/>
      </c>
      <c r="K10" s="33" t="s">
        <v>5</v>
      </c>
      <c r="L10" s="28">
        <f t="shared" si="3"/>
      </c>
      <c r="M10" s="31">
        <f t="shared" si="4"/>
      </c>
      <c r="N10" s="33" t="s">
        <v>5</v>
      </c>
      <c r="O10" s="28">
        <f t="shared" si="5"/>
      </c>
      <c r="P10" s="31">
        <f t="shared" si="6"/>
      </c>
      <c r="Q10" s="33" t="s">
        <v>5</v>
      </c>
      <c r="R10" s="28">
        <f t="shared" si="7"/>
      </c>
      <c r="S10" s="31">
        <f t="shared" si="8"/>
      </c>
      <c r="T10" s="33" t="s">
        <v>5</v>
      </c>
      <c r="U10" s="28">
        <f t="shared" si="9"/>
      </c>
      <c r="V10" s="31">
        <f t="shared" si="10"/>
      </c>
      <c r="W10" s="33" t="s">
        <v>5</v>
      </c>
      <c r="X10" s="28">
        <f t="shared" si="11"/>
      </c>
      <c r="Y10" s="31">
        <f t="shared" si="12"/>
      </c>
      <c r="Z10" s="33" t="s">
        <v>5</v>
      </c>
      <c r="AA10" s="28">
        <f t="shared" si="13"/>
      </c>
      <c r="AB10" s="31">
        <f t="shared" si="14"/>
      </c>
      <c r="AC10" s="33" t="s">
        <v>5</v>
      </c>
      <c r="AD10" s="28">
        <f t="shared" si="15"/>
      </c>
      <c r="AE10" s="31">
        <f t="shared" si="16"/>
      </c>
      <c r="AF10" s="33" t="s">
        <v>5</v>
      </c>
      <c r="AG10" s="28">
        <f t="shared" si="17"/>
      </c>
    </row>
    <row r="11" spans="2:33" ht="19.5" customHeight="1">
      <c r="B11" s="23">
        <v>7</v>
      </c>
      <c r="C11" s="24">
        <f>IF('Time Diff Calculation'!B17&lt;&gt;"",'Time Diff Calculation'!B17,"")</f>
      </c>
      <c r="D11" s="35">
        <f>IF('Time Diff Calculation'!C17&lt;&gt;"",'Time Diff Calculation'!C17,"")</f>
      </c>
      <c r="E11" s="44">
        <f>IF('Time Diff Calculation'!D17&lt;&gt;"",'Time Diff Calculation'!D17,"")</f>
      </c>
      <c r="F11" s="37">
        <f>IF('Time Diff Calculation'!E17&lt;&gt;"",'Time Diff Calculation'!E17,"")</f>
      </c>
      <c r="G11" s="27">
        <f t="shared" si="0"/>
      </c>
      <c r="H11" s="33" t="s">
        <v>5</v>
      </c>
      <c r="I11" s="28">
        <f t="shared" si="1"/>
      </c>
      <c r="J11" s="31">
        <f t="shared" si="2"/>
      </c>
      <c r="K11" s="33" t="s">
        <v>5</v>
      </c>
      <c r="L11" s="28">
        <f t="shared" si="3"/>
      </c>
      <c r="M11" s="31">
        <f t="shared" si="4"/>
      </c>
      <c r="N11" s="33" t="s">
        <v>5</v>
      </c>
      <c r="O11" s="28">
        <f t="shared" si="5"/>
      </c>
      <c r="P11" s="31">
        <f t="shared" si="6"/>
      </c>
      <c r="Q11" s="33" t="s">
        <v>5</v>
      </c>
      <c r="R11" s="28">
        <f t="shared" si="7"/>
      </c>
      <c r="S11" s="31">
        <f t="shared" si="8"/>
      </c>
      <c r="T11" s="33" t="s">
        <v>5</v>
      </c>
      <c r="U11" s="28">
        <f t="shared" si="9"/>
      </c>
      <c r="V11" s="31">
        <f t="shared" si="10"/>
      </c>
      <c r="W11" s="33" t="s">
        <v>5</v>
      </c>
      <c r="X11" s="28">
        <f t="shared" si="11"/>
      </c>
      <c r="Y11" s="31">
        <f t="shared" si="12"/>
      </c>
      <c r="Z11" s="33" t="s">
        <v>5</v>
      </c>
      <c r="AA11" s="28">
        <f t="shared" si="13"/>
      </c>
      <c r="AB11" s="31">
        <f t="shared" si="14"/>
      </c>
      <c r="AC11" s="33" t="s">
        <v>5</v>
      </c>
      <c r="AD11" s="28">
        <f t="shared" si="15"/>
      </c>
      <c r="AE11" s="31">
        <f t="shared" si="16"/>
      </c>
      <c r="AF11" s="33" t="s">
        <v>5</v>
      </c>
      <c r="AG11" s="28">
        <f t="shared" si="17"/>
      </c>
    </row>
    <row r="12" spans="2:33" ht="19.5" customHeight="1">
      <c r="B12" s="23">
        <v>8</v>
      </c>
      <c r="C12" s="24">
        <f>IF('Time Diff Calculation'!B18&lt;&gt;"",'Time Diff Calculation'!B18,"")</f>
      </c>
      <c r="D12" s="35">
        <f>IF('Time Diff Calculation'!C18&lt;&gt;"",'Time Diff Calculation'!C18,"")</f>
      </c>
      <c r="E12" s="44">
        <f>IF('Time Diff Calculation'!D18&lt;&gt;"",'Time Diff Calculation'!D18,"")</f>
      </c>
      <c r="F12" s="37">
        <f>IF('Time Diff Calculation'!E18&lt;&gt;"",'Time Diff Calculation'!E18,"")</f>
      </c>
      <c r="G12" s="27">
        <f t="shared" si="0"/>
      </c>
      <c r="H12" s="33" t="s">
        <v>5</v>
      </c>
      <c r="I12" s="28">
        <f t="shared" si="1"/>
      </c>
      <c r="J12" s="31">
        <f t="shared" si="2"/>
      </c>
      <c r="K12" s="33" t="s">
        <v>5</v>
      </c>
      <c r="L12" s="28">
        <f t="shared" si="3"/>
      </c>
      <c r="M12" s="31">
        <f t="shared" si="4"/>
      </c>
      <c r="N12" s="33" t="s">
        <v>5</v>
      </c>
      <c r="O12" s="28">
        <f t="shared" si="5"/>
      </c>
      <c r="P12" s="31">
        <f t="shared" si="6"/>
      </c>
      <c r="Q12" s="33" t="s">
        <v>5</v>
      </c>
      <c r="R12" s="28">
        <f t="shared" si="7"/>
      </c>
      <c r="S12" s="31">
        <f t="shared" si="8"/>
      </c>
      <c r="T12" s="33" t="s">
        <v>5</v>
      </c>
      <c r="U12" s="28">
        <f t="shared" si="9"/>
      </c>
      <c r="V12" s="31">
        <f t="shared" si="10"/>
      </c>
      <c r="W12" s="33" t="s">
        <v>5</v>
      </c>
      <c r="X12" s="28">
        <f t="shared" si="11"/>
      </c>
      <c r="Y12" s="31">
        <f t="shared" si="12"/>
      </c>
      <c r="Z12" s="33" t="s">
        <v>5</v>
      </c>
      <c r="AA12" s="28">
        <f t="shared" si="13"/>
      </c>
      <c r="AB12" s="31">
        <f t="shared" si="14"/>
      </c>
      <c r="AC12" s="33" t="s">
        <v>5</v>
      </c>
      <c r="AD12" s="28">
        <f t="shared" si="15"/>
      </c>
      <c r="AE12" s="31">
        <f t="shared" si="16"/>
      </c>
      <c r="AF12" s="33" t="s">
        <v>5</v>
      </c>
      <c r="AG12" s="28">
        <f t="shared" si="17"/>
      </c>
    </row>
    <row r="13" spans="2:33" ht="19.5" customHeight="1">
      <c r="B13" s="23">
        <v>9</v>
      </c>
      <c r="C13" s="24">
        <f>IF('Time Diff Calculation'!B19&lt;&gt;"",'Time Diff Calculation'!B19,"")</f>
      </c>
      <c r="D13" s="35">
        <f>IF('Time Diff Calculation'!C19&lt;&gt;"",'Time Diff Calculation'!C19,"")</f>
      </c>
      <c r="E13" s="44">
        <f>IF('Time Diff Calculation'!D19&lt;&gt;"",'Time Diff Calculation'!D19,"")</f>
      </c>
      <c r="F13" s="37">
        <f>IF('Time Diff Calculation'!E19&lt;&gt;"",'Time Diff Calculation'!E19,"")</f>
      </c>
      <c r="G13" s="27">
        <f t="shared" si="0"/>
      </c>
      <c r="H13" s="33" t="s">
        <v>5</v>
      </c>
      <c r="I13" s="28">
        <f t="shared" si="1"/>
      </c>
      <c r="J13" s="31">
        <f t="shared" si="2"/>
      </c>
      <c r="K13" s="33" t="s">
        <v>5</v>
      </c>
      <c r="L13" s="28">
        <f t="shared" si="3"/>
      </c>
      <c r="M13" s="31">
        <f t="shared" si="4"/>
      </c>
      <c r="N13" s="33" t="s">
        <v>5</v>
      </c>
      <c r="O13" s="28">
        <f t="shared" si="5"/>
      </c>
      <c r="P13" s="31">
        <f t="shared" si="6"/>
      </c>
      <c r="Q13" s="33" t="s">
        <v>5</v>
      </c>
      <c r="R13" s="28">
        <f t="shared" si="7"/>
      </c>
      <c r="S13" s="31">
        <f t="shared" si="8"/>
      </c>
      <c r="T13" s="33" t="s">
        <v>5</v>
      </c>
      <c r="U13" s="28">
        <f t="shared" si="9"/>
      </c>
      <c r="V13" s="31">
        <f t="shared" si="10"/>
      </c>
      <c r="W13" s="33" t="s">
        <v>5</v>
      </c>
      <c r="X13" s="28">
        <f t="shared" si="11"/>
      </c>
      <c r="Y13" s="31">
        <f t="shared" si="12"/>
      </c>
      <c r="Z13" s="33" t="s">
        <v>5</v>
      </c>
      <c r="AA13" s="28">
        <f t="shared" si="13"/>
      </c>
      <c r="AB13" s="31">
        <f t="shared" si="14"/>
      </c>
      <c r="AC13" s="33" t="s">
        <v>5</v>
      </c>
      <c r="AD13" s="28">
        <f t="shared" si="15"/>
      </c>
      <c r="AE13" s="31">
        <f t="shared" si="16"/>
      </c>
      <c r="AF13" s="33" t="s">
        <v>5</v>
      </c>
      <c r="AG13" s="28">
        <f t="shared" si="17"/>
      </c>
    </row>
    <row r="14" spans="2:33" ht="19.5" customHeight="1">
      <c r="B14" s="23">
        <v>10</v>
      </c>
      <c r="C14" s="24">
        <f>IF('Time Diff Calculation'!B20&lt;&gt;"",'Time Diff Calculation'!B20,"")</f>
      </c>
      <c r="D14" s="35">
        <f>IF('Time Diff Calculation'!C20&lt;&gt;"",'Time Diff Calculation'!C20,"")</f>
      </c>
      <c r="E14" s="44">
        <f>IF('Time Diff Calculation'!D20&lt;&gt;"",'Time Diff Calculation'!D20,"")</f>
      </c>
      <c r="F14" s="37">
        <f>IF('Time Diff Calculation'!E20&lt;&gt;"",'Time Diff Calculation'!E20,"")</f>
      </c>
      <c r="G14" s="27">
        <f t="shared" si="0"/>
      </c>
      <c r="H14" s="33" t="s">
        <v>5</v>
      </c>
      <c r="I14" s="28">
        <f t="shared" si="1"/>
      </c>
      <c r="J14" s="31">
        <f t="shared" si="2"/>
      </c>
      <c r="K14" s="33" t="s">
        <v>5</v>
      </c>
      <c r="L14" s="28">
        <f t="shared" si="3"/>
      </c>
      <c r="M14" s="31">
        <f t="shared" si="4"/>
      </c>
      <c r="N14" s="33" t="s">
        <v>5</v>
      </c>
      <c r="O14" s="28">
        <f t="shared" si="5"/>
      </c>
      <c r="P14" s="31">
        <f t="shared" si="6"/>
      </c>
      <c r="Q14" s="33" t="s">
        <v>5</v>
      </c>
      <c r="R14" s="28">
        <f t="shared" si="7"/>
      </c>
      <c r="S14" s="31">
        <f t="shared" si="8"/>
      </c>
      <c r="T14" s="33" t="s">
        <v>5</v>
      </c>
      <c r="U14" s="28">
        <f t="shared" si="9"/>
      </c>
      <c r="V14" s="31">
        <f t="shared" si="10"/>
      </c>
      <c r="W14" s="33" t="s">
        <v>5</v>
      </c>
      <c r="X14" s="28">
        <f t="shared" si="11"/>
      </c>
      <c r="Y14" s="31">
        <f t="shared" si="12"/>
      </c>
      <c r="Z14" s="33" t="s">
        <v>5</v>
      </c>
      <c r="AA14" s="28">
        <f t="shared" si="13"/>
      </c>
      <c r="AB14" s="31">
        <f t="shared" si="14"/>
      </c>
      <c r="AC14" s="33" t="s">
        <v>5</v>
      </c>
      <c r="AD14" s="28">
        <f t="shared" si="15"/>
      </c>
      <c r="AE14" s="31">
        <f t="shared" si="16"/>
      </c>
      <c r="AF14" s="33" t="s">
        <v>5</v>
      </c>
      <c r="AG14" s="28">
        <f t="shared" si="17"/>
      </c>
    </row>
    <row r="15" spans="2:33" ht="19.5" customHeight="1">
      <c r="B15" s="23">
        <v>11</v>
      </c>
      <c r="C15" s="24">
        <f>IF('Time Diff Calculation'!B21&lt;&gt;"",'Time Diff Calculation'!B21,"")</f>
      </c>
      <c r="D15" s="35">
        <f>IF('Time Diff Calculation'!C21&lt;&gt;"",'Time Diff Calculation'!C21,"")</f>
      </c>
      <c r="E15" s="44">
        <f>IF('Time Diff Calculation'!D21&lt;&gt;"",'Time Diff Calculation'!D21,"")</f>
      </c>
      <c r="F15" s="37">
        <f>IF('Time Diff Calculation'!E21&lt;&gt;"",'Time Diff Calculation'!E21,"")</f>
      </c>
      <c r="G15" s="27">
        <f t="shared" si="0"/>
      </c>
      <c r="H15" s="33" t="s">
        <v>5</v>
      </c>
      <c r="I15" s="28">
        <f t="shared" si="1"/>
      </c>
      <c r="J15" s="31">
        <f t="shared" si="2"/>
      </c>
      <c r="K15" s="33" t="s">
        <v>5</v>
      </c>
      <c r="L15" s="28">
        <f t="shared" si="3"/>
      </c>
      <c r="M15" s="31">
        <f t="shared" si="4"/>
      </c>
      <c r="N15" s="33" t="s">
        <v>5</v>
      </c>
      <c r="O15" s="28">
        <f t="shared" si="5"/>
      </c>
      <c r="P15" s="31">
        <f t="shared" si="6"/>
      </c>
      <c r="Q15" s="33" t="s">
        <v>5</v>
      </c>
      <c r="R15" s="28">
        <f t="shared" si="7"/>
      </c>
      <c r="S15" s="31">
        <f t="shared" si="8"/>
      </c>
      <c r="T15" s="33" t="s">
        <v>5</v>
      </c>
      <c r="U15" s="28">
        <f t="shared" si="9"/>
      </c>
      <c r="V15" s="31">
        <f t="shared" si="10"/>
      </c>
      <c r="W15" s="33" t="s">
        <v>5</v>
      </c>
      <c r="X15" s="28">
        <f t="shared" si="11"/>
      </c>
      <c r="Y15" s="31">
        <f t="shared" si="12"/>
      </c>
      <c r="Z15" s="33" t="s">
        <v>5</v>
      </c>
      <c r="AA15" s="28">
        <f t="shared" si="13"/>
      </c>
      <c r="AB15" s="31">
        <f t="shared" si="14"/>
      </c>
      <c r="AC15" s="33" t="s">
        <v>5</v>
      </c>
      <c r="AD15" s="28">
        <f t="shared" si="15"/>
      </c>
      <c r="AE15" s="31">
        <f t="shared" si="16"/>
      </c>
      <c r="AF15" s="33" t="s">
        <v>5</v>
      </c>
      <c r="AG15" s="28">
        <f t="shared" si="17"/>
      </c>
    </row>
    <row r="16" spans="2:33" ht="19.5" customHeight="1">
      <c r="B16" s="23">
        <v>12</v>
      </c>
      <c r="C16" s="24">
        <f>IF('Time Diff Calculation'!B22&lt;&gt;"",'Time Diff Calculation'!B22,"")</f>
      </c>
      <c r="D16" s="35">
        <f>IF('Time Diff Calculation'!C22&lt;&gt;"",'Time Diff Calculation'!C22,"")</f>
      </c>
      <c r="E16" s="44">
        <f>IF('Time Diff Calculation'!D22&lt;&gt;"",'Time Diff Calculation'!D22,"")</f>
      </c>
      <c r="F16" s="37">
        <f>IF('Time Diff Calculation'!E22&lt;&gt;"",'Time Diff Calculation'!E22,"")</f>
      </c>
      <c r="G16" s="27">
        <f t="shared" si="0"/>
      </c>
      <c r="H16" s="33" t="s">
        <v>5</v>
      </c>
      <c r="I16" s="28">
        <f t="shared" si="1"/>
      </c>
      <c r="J16" s="31">
        <f t="shared" si="2"/>
      </c>
      <c r="K16" s="33" t="s">
        <v>5</v>
      </c>
      <c r="L16" s="28">
        <f t="shared" si="3"/>
      </c>
      <c r="M16" s="31">
        <f t="shared" si="4"/>
      </c>
      <c r="N16" s="33" t="s">
        <v>5</v>
      </c>
      <c r="O16" s="28">
        <f t="shared" si="5"/>
      </c>
      <c r="P16" s="31">
        <f t="shared" si="6"/>
      </c>
      <c r="Q16" s="33" t="s">
        <v>5</v>
      </c>
      <c r="R16" s="28">
        <f t="shared" si="7"/>
      </c>
      <c r="S16" s="31">
        <f t="shared" si="8"/>
      </c>
      <c r="T16" s="33" t="s">
        <v>5</v>
      </c>
      <c r="U16" s="28">
        <f t="shared" si="9"/>
      </c>
      <c r="V16" s="31">
        <f t="shared" si="10"/>
      </c>
      <c r="W16" s="33" t="s">
        <v>5</v>
      </c>
      <c r="X16" s="28">
        <f t="shared" si="11"/>
      </c>
      <c r="Y16" s="31">
        <f t="shared" si="12"/>
      </c>
      <c r="Z16" s="33" t="s">
        <v>5</v>
      </c>
      <c r="AA16" s="28">
        <f t="shared" si="13"/>
      </c>
      <c r="AB16" s="31">
        <f t="shared" si="14"/>
      </c>
      <c r="AC16" s="33" t="s">
        <v>5</v>
      </c>
      <c r="AD16" s="28">
        <f t="shared" si="15"/>
      </c>
      <c r="AE16" s="31">
        <f t="shared" si="16"/>
      </c>
      <c r="AF16" s="33" t="s">
        <v>5</v>
      </c>
      <c r="AG16" s="28">
        <f t="shared" si="17"/>
      </c>
    </row>
    <row r="17" spans="2:33" ht="19.5" customHeight="1">
      <c r="B17" s="23">
        <v>13</v>
      </c>
      <c r="C17" s="24">
        <f>IF('Time Diff Calculation'!B23&lt;&gt;"",'Time Diff Calculation'!B23,"")</f>
      </c>
      <c r="D17" s="35">
        <f>IF('Time Diff Calculation'!C23&lt;&gt;"",'Time Diff Calculation'!C23,"")</f>
      </c>
      <c r="E17" s="44">
        <f>IF('Time Diff Calculation'!D23&lt;&gt;"",'Time Diff Calculation'!D23,"")</f>
      </c>
      <c r="F17" s="37">
        <f>IF('Time Diff Calculation'!E23&lt;&gt;"",'Time Diff Calculation'!E23,"")</f>
      </c>
      <c r="G17" s="27">
        <f t="shared" si="0"/>
      </c>
      <c r="H17" s="33" t="s">
        <v>5</v>
      </c>
      <c r="I17" s="28">
        <f t="shared" si="1"/>
      </c>
      <c r="J17" s="31">
        <f t="shared" si="2"/>
      </c>
      <c r="K17" s="33" t="s">
        <v>5</v>
      </c>
      <c r="L17" s="28">
        <f t="shared" si="3"/>
      </c>
      <c r="M17" s="31">
        <f t="shared" si="4"/>
      </c>
      <c r="N17" s="33" t="s">
        <v>5</v>
      </c>
      <c r="O17" s="28">
        <f t="shared" si="5"/>
      </c>
      <c r="P17" s="31">
        <f t="shared" si="6"/>
      </c>
      <c r="Q17" s="33" t="s">
        <v>5</v>
      </c>
      <c r="R17" s="28">
        <f t="shared" si="7"/>
      </c>
      <c r="S17" s="31">
        <f t="shared" si="8"/>
      </c>
      <c r="T17" s="33" t="s">
        <v>5</v>
      </c>
      <c r="U17" s="28">
        <f t="shared" si="9"/>
      </c>
      <c r="V17" s="31">
        <f t="shared" si="10"/>
      </c>
      <c r="W17" s="33" t="s">
        <v>5</v>
      </c>
      <c r="X17" s="28">
        <f t="shared" si="11"/>
      </c>
      <c r="Y17" s="31">
        <f t="shared" si="12"/>
      </c>
      <c r="Z17" s="33" t="s">
        <v>5</v>
      </c>
      <c r="AA17" s="28">
        <f t="shared" si="13"/>
      </c>
      <c r="AB17" s="31">
        <f t="shared" si="14"/>
      </c>
      <c r="AC17" s="33" t="s">
        <v>5</v>
      </c>
      <c r="AD17" s="28">
        <f t="shared" si="15"/>
      </c>
      <c r="AE17" s="31">
        <f t="shared" si="16"/>
      </c>
      <c r="AF17" s="33" t="s">
        <v>5</v>
      </c>
      <c r="AG17" s="28">
        <f t="shared" si="17"/>
      </c>
    </row>
    <row r="18" spans="2:33" ht="19.5" customHeight="1">
      <c r="B18" s="23">
        <v>14</v>
      </c>
      <c r="C18" s="24">
        <f>IF('Time Diff Calculation'!B24&lt;&gt;"",'Time Diff Calculation'!B24,"")</f>
      </c>
      <c r="D18" s="35">
        <f>IF('Time Diff Calculation'!C24&lt;&gt;"",'Time Diff Calculation'!C24,"")</f>
      </c>
      <c r="E18" s="44">
        <f>IF('Time Diff Calculation'!D24&lt;&gt;"",'Time Diff Calculation'!D24,"")</f>
      </c>
      <c r="F18" s="37">
        <f>IF('Time Diff Calculation'!E24&lt;&gt;"",'Time Diff Calculation'!E24,"")</f>
      </c>
      <c r="G18" s="27">
        <f t="shared" si="0"/>
      </c>
      <c r="H18" s="33" t="s">
        <v>5</v>
      </c>
      <c r="I18" s="28">
        <f t="shared" si="1"/>
      </c>
      <c r="J18" s="31">
        <f t="shared" si="2"/>
      </c>
      <c r="K18" s="33" t="s">
        <v>5</v>
      </c>
      <c r="L18" s="28">
        <f t="shared" si="3"/>
      </c>
      <c r="M18" s="31">
        <f t="shared" si="4"/>
      </c>
      <c r="N18" s="33" t="s">
        <v>5</v>
      </c>
      <c r="O18" s="28">
        <f t="shared" si="5"/>
      </c>
      <c r="P18" s="31">
        <f t="shared" si="6"/>
      </c>
      <c r="Q18" s="33" t="s">
        <v>5</v>
      </c>
      <c r="R18" s="28">
        <f t="shared" si="7"/>
      </c>
      <c r="S18" s="31">
        <f t="shared" si="8"/>
      </c>
      <c r="T18" s="33" t="s">
        <v>5</v>
      </c>
      <c r="U18" s="28">
        <f t="shared" si="9"/>
      </c>
      <c r="V18" s="31">
        <f t="shared" si="10"/>
      </c>
      <c r="W18" s="33" t="s">
        <v>5</v>
      </c>
      <c r="X18" s="28">
        <f t="shared" si="11"/>
      </c>
      <c r="Y18" s="31">
        <f t="shared" si="12"/>
      </c>
      <c r="Z18" s="33" t="s">
        <v>5</v>
      </c>
      <c r="AA18" s="28">
        <f t="shared" si="13"/>
      </c>
      <c r="AB18" s="31">
        <f t="shared" si="14"/>
      </c>
      <c r="AC18" s="33" t="s">
        <v>5</v>
      </c>
      <c r="AD18" s="28">
        <f t="shared" si="15"/>
      </c>
      <c r="AE18" s="31">
        <f t="shared" si="16"/>
      </c>
      <c r="AF18" s="33" t="s">
        <v>5</v>
      </c>
      <c r="AG18" s="28">
        <f t="shared" si="17"/>
      </c>
    </row>
    <row r="19" spans="2:33" ht="19.5" customHeight="1">
      <c r="B19" s="23">
        <v>15</v>
      </c>
      <c r="C19" s="24">
        <f>IF('Time Diff Calculation'!B25&lt;&gt;"",'Time Diff Calculation'!B25,"")</f>
      </c>
      <c r="D19" s="35">
        <f>IF('Time Diff Calculation'!C25&lt;&gt;"",'Time Diff Calculation'!C25,"")</f>
      </c>
      <c r="E19" s="44">
        <f>IF('Time Diff Calculation'!D25&lt;&gt;"",'Time Diff Calculation'!D25,"")</f>
      </c>
      <c r="F19" s="37">
        <f>IF('Time Diff Calculation'!E25&lt;&gt;"",'Time Diff Calculation'!E25,"")</f>
      </c>
      <c r="G19" s="27">
        <f t="shared" si="0"/>
      </c>
      <c r="H19" s="33" t="s">
        <v>5</v>
      </c>
      <c r="I19" s="28">
        <f t="shared" si="1"/>
      </c>
      <c r="J19" s="31">
        <f t="shared" si="2"/>
      </c>
      <c r="K19" s="33" t="s">
        <v>5</v>
      </c>
      <c r="L19" s="28">
        <f t="shared" si="3"/>
      </c>
      <c r="M19" s="31">
        <f t="shared" si="4"/>
      </c>
      <c r="N19" s="33" t="s">
        <v>5</v>
      </c>
      <c r="O19" s="28">
        <f t="shared" si="5"/>
      </c>
      <c r="P19" s="31">
        <f t="shared" si="6"/>
      </c>
      <c r="Q19" s="33" t="s">
        <v>5</v>
      </c>
      <c r="R19" s="28">
        <f t="shared" si="7"/>
      </c>
      <c r="S19" s="31">
        <f t="shared" si="8"/>
      </c>
      <c r="T19" s="33" t="s">
        <v>5</v>
      </c>
      <c r="U19" s="28">
        <f t="shared" si="9"/>
      </c>
      <c r="V19" s="31">
        <f t="shared" si="10"/>
      </c>
      <c r="W19" s="33" t="s">
        <v>5</v>
      </c>
      <c r="X19" s="28">
        <f t="shared" si="11"/>
      </c>
      <c r="Y19" s="31">
        <f t="shared" si="12"/>
      </c>
      <c r="Z19" s="33" t="s">
        <v>5</v>
      </c>
      <c r="AA19" s="28">
        <f t="shared" si="13"/>
      </c>
      <c r="AB19" s="31">
        <f t="shared" si="14"/>
      </c>
      <c r="AC19" s="33" t="s">
        <v>5</v>
      </c>
      <c r="AD19" s="28">
        <f t="shared" si="15"/>
      </c>
      <c r="AE19" s="31">
        <f t="shared" si="16"/>
      </c>
      <c r="AF19" s="33" t="s">
        <v>5</v>
      </c>
      <c r="AG19" s="28">
        <f t="shared" si="17"/>
      </c>
    </row>
    <row r="20" spans="2:33" ht="19.5" customHeight="1">
      <c r="B20" s="23">
        <v>16</v>
      </c>
      <c r="C20" s="24">
        <f>IF('Time Diff Calculation'!B26&lt;&gt;"",'Time Diff Calculation'!B26,"")</f>
      </c>
      <c r="D20" s="35">
        <f>IF('Time Diff Calculation'!C26&lt;&gt;"",'Time Diff Calculation'!C26,"")</f>
      </c>
      <c r="E20" s="44">
        <f>IF('Time Diff Calculation'!D26&lt;&gt;"",'Time Diff Calculation'!D26,"")</f>
      </c>
      <c r="F20" s="37">
        <f>IF('Time Diff Calculation'!E26&lt;&gt;"",'Time Diff Calculation'!E26,"")</f>
      </c>
      <c r="G20" s="27">
        <f t="shared" si="0"/>
      </c>
      <c r="H20" s="33" t="s">
        <v>5</v>
      </c>
      <c r="I20" s="28">
        <f t="shared" si="1"/>
      </c>
      <c r="J20" s="31">
        <f t="shared" si="2"/>
      </c>
      <c r="K20" s="33" t="s">
        <v>5</v>
      </c>
      <c r="L20" s="28">
        <f t="shared" si="3"/>
      </c>
      <c r="M20" s="31">
        <f t="shared" si="4"/>
      </c>
      <c r="N20" s="33" t="s">
        <v>5</v>
      </c>
      <c r="O20" s="28">
        <f t="shared" si="5"/>
      </c>
      <c r="P20" s="31">
        <f t="shared" si="6"/>
      </c>
      <c r="Q20" s="33" t="s">
        <v>5</v>
      </c>
      <c r="R20" s="28">
        <f t="shared" si="7"/>
      </c>
      <c r="S20" s="31">
        <f t="shared" si="8"/>
      </c>
      <c r="T20" s="33" t="s">
        <v>5</v>
      </c>
      <c r="U20" s="28">
        <f t="shared" si="9"/>
      </c>
      <c r="V20" s="31">
        <f t="shared" si="10"/>
      </c>
      <c r="W20" s="33" t="s">
        <v>5</v>
      </c>
      <c r="X20" s="28">
        <f t="shared" si="11"/>
      </c>
      <c r="Y20" s="31">
        <f t="shared" si="12"/>
      </c>
      <c r="Z20" s="33" t="s">
        <v>5</v>
      </c>
      <c r="AA20" s="28">
        <f t="shared" si="13"/>
      </c>
      <c r="AB20" s="31">
        <f t="shared" si="14"/>
      </c>
      <c r="AC20" s="33" t="s">
        <v>5</v>
      </c>
      <c r="AD20" s="28">
        <f t="shared" si="15"/>
      </c>
      <c r="AE20" s="31">
        <f t="shared" si="16"/>
      </c>
      <c r="AF20" s="33" t="s">
        <v>5</v>
      </c>
      <c r="AG20" s="28">
        <f t="shared" si="17"/>
      </c>
    </row>
    <row r="21" spans="2:33" ht="19.5" customHeight="1">
      <c r="B21" s="23">
        <v>17</v>
      </c>
      <c r="C21" s="24">
        <f>IF('Time Diff Calculation'!B27&lt;&gt;"",'Time Diff Calculation'!B27,"")</f>
      </c>
      <c r="D21" s="35">
        <f>IF('Time Diff Calculation'!C27&lt;&gt;"",'Time Diff Calculation'!C27,"")</f>
      </c>
      <c r="E21" s="44">
        <f>IF('Time Diff Calculation'!D27&lt;&gt;"",'Time Diff Calculation'!D27,"")</f>
      </c>
      <c r="F21" s="37">
        <f>IF('Time Diff Calculation'!E27&lt;&gt;"",'Time Diff Calculation'!E27,"")</f>
      </c>
      <c r="G21" s="27">
        <f t="shared" si="0"/>
      </c>
      <c r="H21" s="33" t="s">
        <v>5</v>
      </c>
      <c r="I21" s="28">
        <f t="shared" si="1"/>
      </c>
      <c r="J21" s="31">
        <f t="shared" si="2"/>
      </c>
      <c r="K21" s="33" t="s">
        <v>5</v>
      </c>
      <c r="L21" s="28">
        <f t="shared" si="3"/>
      </c>
      <c r="M21" s="31">
        <f t="shared" si="4"/>
      </c>
      <c r="N21" s="33" t="s">
        <v>5</v>
      </c>
      <c r="O21" s="28">
        <f t="shared" si="5"/>
      </c>
      <c r="P21" s="31">
        <f t="shared" si="6"/>
      </c>
      <c r="Q21" s="33" t="s">
        <v>5</v>
      </c>
      <c r="R21" s="28">
        <f t="shared" si="7"/>
      </c>
      <c r="S21" s="31">
        <f t="shared" si="8"/>
      </c>
      <c r="T21" s="33" t="s">
        <v>5</v>
      </c>
      <c r="U21" s="28">
        <f t="shared" si="9"/>
      </c>
      <c r="V21" s="31">
        <f t="shared" si="10"/>
      </c>
      <c r="W21" s="33" t="s">
        <v>5</v>
      </c>
      <c r="X21" s="28">
        <f t="shared" si="11"/>
      </c>
      <c r="Y21" s="31">
        <f t="shared" si="12"/>
      </c>
      <c r="Z21" s="33" t="s">
        <v>5</v>
      </c>
      <c r="AA21" s="28">
        <f t="shared" si="13"/>
      </c>
      <c r="AB21" s="31">
        <f t="shared" si="14"/>
      </c>
      <c r="AC21" s="33" t="s">
        <v>5</v>
      </c>
      <c r="AD21" s="28">
        <f t="shared" si="15"/>
      </c>
      <c r="AE21" s="31">
        <f t="shared" si="16"/>
      </c>
      <c r="AF21" s="33" t="s">
        <v>5</v>
      </c>
      <c r="AG21" s="28">
        <f t="shared" si="17"/>
      </c>
    </row>
    <row r="22" spans="2:33" ht="19.5" customHeight="1">
      <c r="B22" s="23">
        <v>18</v>
      </c>
      <c r="C22" s="24">
        <f>IF('Time Diff Calculation'!B28&lt;&gt;"",'Time Diff Calculation'!B28,"")</f>
      </c>
      <c r="D22" s="35">
        <f>IF('Time Diff Calculation'!C28&lt;&gt;"",'Time Diff Calculation'!C28,"")</f>
      </c>
      <c r="E22" s="44">
        <f>IF('Time Diff Calculation'!D28&lt;&gt;"",'Time Diff Calculation'!D28,"")</f>
      </c>
      <c r="F22" s="37">
        <f>IF('Time Diff Calculation'!E28&lt;&gt;"",'Time Diff Calculation'!E28,"")</f>
      </c>
      <c r="G22" s="27">
        <f t="shared" si="0"/>
      </c>
      <c r="H22" s="33" t="s">
        <v>5</v>
      </c>
      <c r="I22" s="28">
        <f t="shared" si="1"/>
      </c>
      <c r="J22" s="31">
        <f t="shared" si="2"/>
      </c>
      <c r="K22" s="33" t="s">
        <v>5</v>
      </c>
      <c r="L22" s="28">
        <f t="shared" si="3"/>
      </c>
      <c r="M22" s="31">
        <f t="shared" si="4"/>
      </c>
      <c r="N22" s="33" t="s">
        <v>5</v>
      </c>
      <c r="O22" s="28">
        <f t="shared" si="5"/>
      </c>
      <c r="P22" s="31">
        <f t="shared" si="6"/>
      </c>
      <c r="Q22" s="33" t="s">
        <v>5</v>
      </c>
      <c r="R22" s="28">
        <f t="shared" si="7"/>
      </c>
      <c r="S22" s="31">
        <f t="shared" si="8"/>
      </c>
      <c r="T22" s="33" t="s">
        <v>5</v>
      </c>
      <c r="U22" s="28">
        <f t="shared" si="9"/>
      </c>
      <c r="V22" s="31">
        <f t="shared" si="10"/>
      </c>
      <c r="W22" s="33" t="s">
        <v>5</v>
      </c>
      <c r="X22" s="28">
        <f t="shared" si="11"/>
      </c>
      <c r="Y22" s="31">
        <f t="shared" si="12"/>
      </c>
      <c r="Z22" s="33" t="s">
        <v>5</v>
      </c>
      <c r="AA22" s="28">
        <f t="shared" si="13"/>
      </c>
      <c r="AB22" s="31">
        <f t="shared" si="14"/>
      </c>
      <c r="AC22" s="33" t="s">
        <v>5</v>
      </c>
      <c r="AD22" s="28">
        <f t="shared" si="15"/>
      </c>
      <c r="AE22" s="31">
        <f t="shared" si="16"/>
      </c>
      <c r="AF22" s="33" t="s">
        <v>5</v>
      </c>
      <c r="AG22" s="28">
        <f t="shared" si="17"/>
      </c>
    </row>
    <row r="23" spans="2:33" ht="19.5" customHeight="1">
      <c r="B23" s="23">
        <v>19</v>
      </c>
      <c r="C23" s="24">
        <f>IF('Time Diff Calculation'!B29&lt;&gt;"",'Time Diff Calculation'!B29,"")</f>
      </c>
      <c r="D23" s="35">
        <f>IF('Time Diff Calculation'!C29&lt;&gt;"",'Time Diff Calculation'!C29,"")</f>
      </c>
      <c r="E23" s="44">
        <f>IF('Time Diff Calculation'!D29&lt;&gt;"",'Time Diff Calculation'!D29,"")</f>
      </c>
      <c r="F23" s="37">
        <f>IF('Time Diff Calculation'!E29&lt;&gt;"",'Time Diff Calculation'!E29,"")</f>
      </c>
      <c r="G23" s="27">
        <f t="shared" si="0"/>
      </c>
      <c r="H23" s="33" t="s">
        <v>5</v>
      </c>
      <c r="I23" s="28">
        <f t="shared" si="1"/>
      </c>
      <c r="J23" s="31">
        <f t="shared" si="2"/>
      </c>
      <c r="K23" s="33" t="s">
        <v>5</v>
      </c>
      <c r="L23" s="28">
        <f t="shared" si="3"/>
      </c>
      <c r="M23" s="31">
        <f t="shared" si="4"/>
      </c>
      <c r="N23" s="33" t="s">
        <v>5</v>
      </c>
      <c r="O23" s="28">
        <f t="shared" si="5"/>
      </c>
      <c r="P23" s="31">
        <f t="shared" si="6"/>
      </c>
      <c r="Q23" s="33" t="s">
        <v>5</v>
      </c>
      <c r="R23" s="28">
        <f t="shared" si="7"/>
      </c>
      <c r="S23" s="31">
        <f t="shared" si="8"/>
      </c>
      <c r="T23" s="33" t="s">
        <v>5</v>
      </c>
      <c r="U23" s="28">
        <f t="shared" si="9"/>
      </c>
      <c r="V23" s="31">
        <f t="shared" si="10"/>
      </c>
      <c r="W23" s="33" t="s">
        <v>5</v>
      </c>
      <c r="X23" s="28">
        <f t="shared" si="11"/>
      </c>
      <c r="Y23" s="31">
        <f t="shared" si="12"/>
      </c>
      <c r="Z23" s="33" t="s">
        <v>5</v>
      </c>
      <c r="AA23" s="28">
        <f t="shared" si="13"/>
      </c>
      <c r="AB23" s="31">
        <f t="shared" si="14"/>
      </c>
      <c r="AC23" s="33" t="s">
        <v>5</v>
      </c>
      <c r="AD23" s="28">
        <f t="shared" si="15"/>
      </c>
      <c r="AE23" s="31">
        <f t="shared" si="16"/>
      </c>
      <c r="AF23" s="33" t="s">
        <v>5</v>
      </c>
      <c r="AG23" s="28">
        <f t="shared" si="17"/>
      </c>
    </row>
    <row r="24" spans="2:33" ht="19.5" customHeight="1">
      <c r="B24" s="23">
        <v>20</v>
      </c>
      <c r="C24" s="24">
        <f>IF('Time Diff Calculation'!B30&lt;&gt;"",'Time Diff Calculation'!B30,"")</f>
      </c>
      <c r="D24" s="35">
        <f>IF('Time Diff Calculation'!C30&lt;&gt;"",'Time Diff Calculation'!C30,"")</f>
      </c>
      <c r="E24" s="44">
        <f>IF('Time Diff Calculation'!D30&lt;&gt;"",'Time Diff Calculation'!D30,"")</f>
      </c>
      <c r="F24" s="37">
        <f>IF('Time Diff Calculation'!E30&lt;&gt;"",'Time Diff Calculation'!E30,"")</f>
      </c>
      <c r="G24" s="27">
        <f t="shared" si="0"/>
      </c>
      <c r="H24" s="33" t="s">
        <v>5</v>
      </c>
      <c r="I24" s="28">
        <f t="shared" si="1"/>
      </c>
      <c r="J24" s="31">
        <f t="shared" si="2"/>
      </c>
      <c r="K24" s="33" t="s">
        <v>5</v>
      </c>
      <c r="L24" s="28">
        <f t="shared" si="3"/>
      </c>
      <c r="M24" s="31">
        <f t="shared" si="4"/>
      </c>
      <c r="N24" s="33" t="s">
        <v>5</v>
      </c>
      <c r="O24" s="28">
        <f t="shared" si="5"/>
      </c>
      <c r="P24" s="31">
        <f t="shared" si="6"/>
      </c>
      <c r="Q24" s="33" t="s">
        <v>5</v>
      </c>
      <c r="R24" s="28">
        <f t="shared" si="7"/>
      </c>
      <c r="S24" s="31">
        <f t="shared" si="8"/>
      </c>
      <c r="T24" s="33" t="s">
        <v>5</v>
      </c>
      <c r="U24" s="28">
        <f t="shared" si="9"/>
      </c>
      <c r="V24" s="31">
        <f t="shared" si="10"/>
      </c>
      <c r="W24" s="33" t="s">
        <v>5</v>
      </c>
      <c r="X24" s="28">
        <f t="shared" si="11"/>
      </c>
      <c r="Y24" s="31">
        <f t="shared" si="12"/>
      </c>
      <c r="Z24" s="33" t="s">
        <v>5</v>
      </c>
      <c r="AA24" s="28">
        <f t="shared" si="13"/>
      </c>
      <c r="AB24" s="31">
        <f t="shared" si="14"/>
      </c>
      <c r="AC24" s="33" t="s">
        <v>5</v>
      </c>
      <c r="AD24" s="28">
        <f t="shared" si="15"/>
      </c>
      <c r="AE24" s="31">
        <f t="shared" si="16"/>
      </c>
      <c r="AF24" s="33" t="s">
        <v>5</v>
      </c>
      <c r="AG24" s="28">
        <f t="shared" si="17"/>
      </c>
    </row>
    <row r="25" spans="2:33" ht="19.5" customHeight="1">
      <c r="B25" s="23">
        <v>21</v>
      </c>
      <c r="C25" s="24">
        <f>IF('Time Diff Calculation'!B31&lt;&gt;"",'Time Diff Calculation'!B31,"")</f>
      </c>
      <c r="D25" s="35">
        <f>IF('Time Diff Calculation'!C31&lt;&gt;"",'Time Diff Calculation'!C31,"")</f>
      </c>
      <c r="E25" s="44">
        <f>IF('Time Diff Calculation'!D31&lt;&gt;"",'Time Diff Calculation'!D31,"")</f>
      </c>
      <c r="F25" s="37">
        <f>IF('Time Diff Calculation'!E31&lt;&gt;"",'Time Diff Calculation'!E31,"")</f>
      </c>
      <c r="G25" s="27">
        <f t="shared" si="0"/>
      </c>
      <c r="H25" s="33" t="s">
        <v>5</v>
      </c>
      <c r="I25" s="28">
        <f t="shared" si="1"/>
      </c>
      <c r="J25" s="31">
        <f t="shared" si="2"/>
      </c>
      <c r="K25" s="33" t="s">
        <v>5</v>
      </c>
      <c r="L25" s="28">
        <f t="shared" si="3"/>
      </c>
      <c r="M25" s="31">
        <f t="shared" si="4"/>
      </c>
      <c r="N25" s="33" t="s">
        <v>5</v>
      </c>
      <c r="O25" s="28">
        <f t="shared" si="5"/>
      </c>
      <c r="P25" s="31">
        <f t="shared" si="6"/>
      </c>
      <c r="Q25" s="33" t="s">
        <v>5</v>
      </c>
      <c r="R25" s="28">
        <f t="shared" si="7"/>
      </c>
      <c r="S25" s="31">
        <f t="shared" si="8"/>
      </c>
      <c r="T25" s="33" t="s">
        <v>5</v>
      </c>
      <c r="U25" s="28">
        <f t="shared" si="9"/>
      </c>
      <c r="V25" s="31">
        <f t="shared" si="10"/>
      </c>
      <c r="W25" s="33" t="s">
        <v>5</v>
      </c>
      <c r="X25" s="28">
        <f t="shared" si="11"/>
      </c>
      <c r="Y25" s="31">
        <f t="shared" si="12"/>
      </c>
      <c r="Z25" s="33" t="s">
        <v>5</v>
      </c>
      <c r="AA25" s="28">
        <f t="shared" si="13"/>
      </c>
      <c r="AB25" s="31">
        <f t="shared" si="14"/>
      </c>
      <c r="AC25" s="33" t="s">
        <v>5</v>
      </c>
      <c r="AD25" s="28">
        <f t="shared" si="15"/>
      </c>
      <c r="AE25" s="31">
        <f t="shared" si="16"/>
      </c>
      <c r="AF25" s="33" t="s">
        <v>5</v>
      </c>
      <c r="AG25" s="28">
        <f t="shared" si="17"/>
      </c>
    </row>
    <row r="26" spans="2:33" ht="19.5" customHeight="1">
      <c r="B26" s="23">
        <v>22</v>
      </c>
      <c r="C26" s="24">
        <f>IF('Time Diff Calculation'!B32&lt;&gt;"",'Time Diff Calculation'!B32,"")</f>
      </c>
      <c r="D26" s="35">
        <f>IF('Time Diff Calculation'!C32&lt;&gt;"",'Time Diff Calculation'!C32,"")</f>
      </c>
      <c r="E26" s="44">
        <f>IF('Time Diff Calculation'!D32&lt;&gt;"",'Time Diff Calculation'!D32,"")</f>
      </c>
      <c r="F26" s="37">
        <f>IF('Time Diff Calculation'!E32&lt;&gt;"",'Time Diff Calculation'!E32,"")</f>
      </c>
      <c r="G26" s="27">
        <f t="shared" si="0"/>
      </c>
      <c r="H26" s="33" t="s">
        <v>5</v>
      </c>
      <c r="I26" s="28">
        <f t="shared" si="1"/>
      </c>
      <c r="J26" s="31">
        <f t="shared" si="2"/>
      </c>
      <c r="K26" s="33" t="s">
        <v>5</v>
      </c>
      <c r="L26" s="28">
        <f t="shared" si="3"/>
      </c>
      <c r="M26" s="31">
        <f t="shared" si="4"/>
      </c>
      <c r="N26" s="33" t="s">
        <v>5</v>
      </c>
      <c r="O26" s="28">
        <f t="shared" si="5"/>
      </c>
      <c r="P26" s="31">
        <f t="shared" si="6"/>
      </c>
      <c r="Q26" s="33" t="s">
        <v>5</v>
      </c>
      <c r="R26" s="28">
        <f t="shared" si="7"/>
      </c>
      <c r="S26" s="31">
        <f t="shared" si="8"/>
      </c>
      <c r="T26" s="33" t="s">
        <v>5</v>
      </c>
      <c r="U26" s="28">
        <f t="shared" si="9"/>
      </c>
      <c r="V26" s="31">
        <f t="shared" si="10"/>
      </c>
      <c r="W26" s="33" t="s">
        <v>5</v>
      </c>
      <c r="X26" s="28">
        <f t="shared" si="11"/>
      </c>
      <c r="Y26" s="31">
        <f t="shared" si="12"/>
      </c>
      <c r="Z26" s="33" t="s">
        <v>5</v>
      </c>
      <c r="AA26" s="28">
        <f t="shared" si="13"/>
      </c>
      <c r="AB26" s="31">
        <f t="shared" si="14"/>
      </c>
      <c r="AC26" s="33" t="s">
        <v>5</v>
      </c>
      <c r="AD26" s="28">
        <f t="shared" si="15"/>
      </c>
      <c r="AE26" s="31">
        <f t="shared" si="16"/>
      </c>
      <c r="AF26" s="33" t="s">
        <v>5</v>
      </c>
      <c r="AG26" s="28">
        <f t="shared" si="17"/>
      </c>
    </row>
    <row r="27" spans="2:33" ht="19.5" customHeight="1">
      <c r="B27" s="23">
        <v>23</v>
      </c>
      <c r="C27" s="24">
        <f>IF('Time Diff Calculation'!B33&lt;&gt;"",'Time Diff Calculation'!B33,"")</f>
      </c>
      <c r="D27" s="35">
        <f>IF('Time Diff Calculation'!C33&lt;&gt;"",'Time Diff Calculation'!C33,"")</f>
      </c>
      <c r="E27" s="44">
        <f>IF('Time Diff Calculation'!D33&lt;&gt;"",'Time Diff Calculation'!D33,"")</f>
      </c>
      <c r="F27" s="37">
        <f>IF('Time Diff Calculation'!E33&lt;&gt;"",'Time Diff Calculation'!E33,"")</f>
      </c>
      <c r="G27" s="27">
        <f t="shared" si="0"/>
      </c>
      <c r="H27" s="33" t="s">
        <v>5</v>
      </c>
      <c r="I27" s="28">
        <f t="shared" si="1"/>
      </c>
      <c r="J27" s="31">
        <f t="shared" si="2"/>
      </c>
      <c r="K27" s="33" t="s">
        <v>5</v>
      </c>
      <c r="L27" s="28">
        <f t="shared" si="3"/>
      </c>
      <c r="M27" s="31">
        <f t="shared" si="4"/>
      </c>
      <c r="N27" s="33" t="s">
        <v>5</v>
      </c>
      <c r="O27" s="28">
        <f t="shared" si="5"/>
      </c>
      <c r="P27" s="31">
        <f t="shared" si="6"/>
      </c>
      <c r="Q27" s="33" t="s">
        <v>5</v>
      </c>
      <c r="R27" s="28">
        <f t="shared" si="7"/>
      </c>
      <c r="S27" s="31">
        <f t="shared" si="8"/>
      </c>
      <c r="T27" s="33" t="s">
        <v>5</v>
      </c>
      <c r="U27" s="28">
        <f t="shared" si="9"/>
      </c>
      <c r="V27" s="31">
        <f t="shared" si="10"/>
      </c>
      <c r="W27" s="33" t="s">
        <v>5</v>
      </c>
      <c r="X27" s="28">
        <f t="shared" si="11"/>
      </c>
      <c r="Y27" s="31">
        <f t="shared" si="12"/>
      </c>
      <c r="Z27" s="33" t="s">
        <v>5</v>
      </c>
      <c r="AA27" s="28">
        <f t="shared" si="13"/>
      </c>
      <c r="AB27" s="31">
        <f t="shared" si="14"/>
      </c>
      <c r="AC27" s="33" t="s">
        <v>5</v>
      </c>
      <c r="AD27" s="28">
        <f t="shared" si="15"/>
      </c>
      <c r="AE27" s="31">
        <f t="shared" si="16"/>
      </c>
      <c r="AF27" s="33" t="s">
        <v>5</v>
      </c>
      <c r="AG27" s="28">
        <f t="shared" si="17"/>
      </c>
    </row>
    <row r="28" spans="2:33" ht="19.5" customHeight="1">
      <c r="B28" s="23">
        <v>24</v>
      </c>
      <c r="C28" s="24">
        <f>IF('Time Diff Calculation'!B34&lt;&gt;"",'Time Diff Calculation'!B34,"")</f>
      </c>
      <c r="D28" s="35">
        <f>IF('Time Diff Calculation'!C34&lt;&gt;"",'Time Diff Calculation'!C34,"")</f>
      </c>
      <c r="E28" s="44">
        <f>IF('Time Diff Calculation'!D34&lt;&gt;"",'Time Diff Calculation'!D34,"")</f>
      </c>
      <c r="F28" s="37">
        <f>IF('Time Diff Calculation'!E34&lt;&gt;"",'Time Diff Calculation'!E34,"")</f>
      </c>
      <c r="G28" s="27">
        <f t="shared" si="0"/>
      </c>
      <c r="H28" s="33" t="s">
        <v>5</v>
      </c>
      <c r="I28" s="28">
        <f t="shared" si="1"/>
      </c>
      <c r="J28" s="31">
        <f t="shared" si="2"/>
      </c>
      <c r="K28" s="33" t="s">
        <v>5</v>
      </c>
      <c r="L28" s="28">
        <f t="shared" si="3"/>
      </c>
      <c r="M28" s="31">
        <f t="shared" si="4"/>
      </c>
      <c r="N28" s="33" t="s">
        <v>5</v>
      </c>
      <c r="O28" s="28">
        <f t="shared" si="5"/>
      </c>
      <c r="P28" s="31">
        <f t="shared" si="6"/>
      </c>
      <c r="Q28" s="33" t="s">
        <v>5</v>
      </c>
      <c r="R28" s="28">
        <f t="shared" si="7"/>
      </c>
      <c r="S28" s="31">
        <f t="shared" si="8"/>
      </c>
      <c r="T28" s="33" t="s">
        <v>5</v>
      </c>
      <c r="U28" s="28">
        <f t="shared" si="9"/>
      </c>
      <c r="V28" s="31">
        <f t="shared" si="10"/>
      </c>
      <c r="W28" s="33" t="s">
        <v>5</v>
      </c>
      <c r="X28" s="28">
        <f t="shared" si="11"/>
      </c>
      <c r="Y28" s="31">
        <f t="shared" si="12"/>
      </c>
      <c r="Z28" s="33" t="s">
        <v>5</v>
      </c>
      <c r="AA28" s="28">
        <f t="shared" si="13"/>
      </c>
      <c r="AB28" s="31">
        <f t="shared" si="14"/>
      </c>
      <c r="AC28" s="33" t="s">
        <v>5</v>
      </c>
      <c r="AD28" s="28">
        <f t="shared" si="15"/>
      </c>
      <c r="AE28" s="31">
        <f t="shared" si="16"/>
      </c>
      <c r="AF28" s="33" t="s">
        <v>5</v>
      </c>
      <c r="AG28" s="28">
        <f t="shared" si="17"/>
      </c>
    </row>
    <row r="29" spans="2:33" ht="19.5" customHeight="1" thickBot="1">
      <c r="B29" s="25">
        <v>25</v>
      </c>
      <c r="C29" s="26">
        <f>IF('Time Diff Calculation'!B35&lt;&gt;"",'Time Diff Calculation'!B35,"")</f>
      </c>
      <c r="D29" s="42">
        <f>IF('Time Diff Calculation'!C35&lt;&gt;"",'Time Diff Calculation'!C35,"")</f>
      </c>
      <c r="E29" s="45">
        <f>IF('Time Diff Calculation'!D35&lt;&gt;"",'Time Diff Calculation'!D35,"")</f>
      </c>
      <c r="F29" s="43">
        <f>IF('Time Diff Calculation'!E35&lt;&gt;"",'Time Diff Calculation'!E35,"")</f>
      </c>
      <c r="G29" s="29">
        <f t="shared" si="0"/>
      </c>
      <c r="H29" s="34" t="s">
        <v>5</v>
      </c>
      <c r="I29" s="30">
        <f t="shared" si="1"/>
      </c>
      <c r="J29" s="32">
        <f t="shared" si="2"/>
      </c>
      <c r="K29" s="34" t="s">
        <v>5</v>
      </c>
      <c r="L29" s="30">
        <f t="shared" si="3"/>
      </c>
      <c r="M29" s="32">
        <f t="shared" si="4"/>
      </c>
      <c r="N29" s="34" t="s">
        <v>5</v>
      </c>
      <c r="O29" s="30">
        <f t="shared" si="5"/>
      </c>
      <c r="P29" s="32">
        <f t="shared" si="6"/>
      </c>
      <c r="Q29" s="34" t="s">
        <v>5</v>
      </c>
      <c r="R29" s="30">
        <f t="shared" si="7"/>
      </c>
      <c r="S29" s="32">
        <f t="shared" si="8"/>
      </c>
      <c r="T29" s="34" t="s">
        <v>5</v>
      </c>
      <c r="U29" s="30">
        <f t="shared" si="9"/>
      </c>
      <c r="V29" s="32">
        <f t="shared" si="10"/>
      </c>
      <c r="W29" s="34" t="s">
        <v>5</v>
      </c>
      <c r="X29" s="30">
        <f t="shared" si="11"/>
      </c>
      <c r="Y29" s="32">
        <f t="shared" si="12"/>
      </c>
      <c r="Z29" s="34" t="s">
        <v>5</v>
      </c>
      <c r="AA29" s="30">
        <f t="shared" si="13"/>
      </c>
      <c r="AB29" s="32">
        <f t="shared" si="14"/>
      </c>
      <c r="AC29" s="34" t="s">
        <v>5</v>
      </c>
      <c r="AD29" s="30">
        <f t="shared" si="15"/>
      </c>
      <c r="AE29" s="32">
        <f t="shared" si="16"/>
      </c>
      <c r="AF29" s="34" t="s">
        <v>5</v>
      </c>
      <c r="AG29" s="30">
        <f t="shared" si="17"/>
      </c>
    </row>
    <row r="31" spans="2:33" ht="15">
      <c r="B31" s="12" t="s">
        <v>57</v>
      </c>
      <c r="G31" s="13"/>
      <c r="I31" s="14"/>
      <c r="L31" s="14"/>
      <c r="O31" s="14"/>
      <c r="P31" s="15"/>
      <c r="Q31" s="15"/>
      <c r="R31" s="16"/>
      <c r="U31" s="14"/>
      <c r="X31" s="14"/>
      <c r="AA31" s="14"/>
      <c r="AD31" s="14"/>
      <c r="AG31" s="14"/>
    </row>
  </sheetData>
  <sheetProtection password="CF79" sheet="1" objects="1" scenarios="1"/>
  <mergeCells count="8">
    <mergeCell ref="B2:C2"/>
    <mergeCell ref="B1:C1"/>
    <mergeCell ref="AE4:AG4"/>
    <mergeCell ref="AB4:AD4"/>
    <mergeCell ref="G4:I4"/>
    <mergeCell ref="M4:O4"/>
    <mergeCell ref="J4:L4"/>
    <mergeCell ref="P4:R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E. Kahl</dc:creator>
  <cp:keywords/>
  <dc:description/>
  <cp:lastModifiedBy>lekahl</cp:lastModifiedBy>
  <dcterms:created xsi:type="dcterms:W3CDTF">2009-09-17T03:41:50Z</dcterms:created>
  <dcterms:modified xsi:type="dcterms:W3CDTF">2015-11-05T16:51:58Z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